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УЗ(22)" sheetId="1" r:id="rId1"/>
  </sheets>
  <externalReferences>
    <externalReference r:id="rId2"/>
  </externalReferences>
  <definedNames>
    <definedName name="_xlnm.Print_Titles" localSheetId="0">'УЗ(22)'!$A:$B</definedName>
    <definedName name="_xlnm.Print_Area" localSheetId="0">'УЗ(22)'!$A$1:$AE$27</definedName>
  </definedNames>
  <calcPr calcId="125725"/>
</workbook>
</file>

<file path=xl/calcChain.xml><?xml version="1.0" encoding="utf-8"?>
<calcChain xmlns="http://schemas.openxmlformats.org/spreadsheetml/2006/main">
  <c r="AE27" i="1"/>
  <c r="AA27"/>
  <c r="R27"/>
  <c r="K27"/>
  <c r="AO25"/>
  <c r="AE25"/>
  <c r="AA25"/>
  <c r="R25"/>
  <c r="K25"/>
  <c r="I25"/>
  <c r="G25"/>
  <c r="F25"/>
  <c r="D25"/>
  <c r="AN24"/>
  <c r="AN26" s="1"/>
  <c r="AM24"/>
  <c r="AM26" s="1"/>
  <c r="AL24"/>
  <c r="AL26" s="1"/>
  <c r="AK24"/>
  <c r="AK26" s="1"/>
  <c r="AJ24"/>
  <c r="AJ26" s="1"/>
  <c r="AI24"/>
  <c r="AI26" s="1"/>
  <c r="AH24"/>
  <c r="AH26" s="1"/>
  <c r="AG24"/>
  <c r="AG26" s="1"/>
  <c r="AO26" s="1"/>
  <c r="AF24"/>
  <c r="AF26" s="1"/>
  <c r="AD24"/>
  <c r="AD26" s="1"/>
  <c r="AE26" s="1"/>
  <c r="AC24"/>
  <c r="AC26" s="1"/>
  <c r="AB24"/>
  <c r="AB26" s="1"/>
  <c r="Z24"/>
  <c r="Z26" s="1"/>
  <c r="Y24"/>
  <c r="Y26" s="1"/>
  <c r="X24"/>
  <c r="X26" s="1"/>
  <c r="W24"/>
  <c r="W26" s="1"/>
  <c r="V24"/>
  <c r="V26" s="1"/>
  <c r="U24"/>
  <c r="U26" s="1"/>
  <c r="T24"/>
  <c r="T26" s="1"/>
  <c r="S24"/>
  <c r="S26" s="1"/>
  <c r="Q24"/>
  <c r="R24" s="1"/>
  <c r="P24"/>
  <c r="P26" s="1"/>
  <c r="O24"/>
  <c r="O26" s="1"/>
  <c r="N24"/>
  <c r="N26" s="1"/>
  <c r="M24"/>
  <c r="M26" s="1"/>
  <c r="L24"/>
  <c r="L26" s="1"/>
  <c r="J24"/>
  <c r="J26" s="1"/>
  <c r="H24"/>
  <c r="H26" s="1"/>
  <c r="E24"/>
  <c r="E26" s="1"/>
  <c r="C24"/>
  <c r="AA23"/>
  <c r="R23"/>
  <c r="K23"/>
  <c r="I23"/>
  <c r="G23"/>
  <c r="D23"/>
  <c r="AA22"/>
  <c r="K22"/>
  <c r="I22"/>
  <c r="G22"/>
  <c r="D22"/>
  <c r="AE21"/>
  <c r="AA21"/>
  <c r="K21"/>
  <c r="I21"/>
  <c r="G21"/>
  <c r="D21"/>
  <c r="AA20"/>
  <c r="R20"/>
  <c r="K20"/>
  <c r="I20"/>
  <c r="G20"/>
  <c r="D20"/>
  <c r="AA19"/>
  <c r="R19"/>
  <c r="K19"/>
  <c r="I19"/>
  <c r="G19"/>
  <c r="D19"/>
  <c r="AA18"/>
  <c r="R18"/>
  <c r="K18"/>
  <c r="I18"/>
  <c r="G18"/>
  <c r="D18"/>
  <c r="AE17"/>
  <c r="AA17"/>
  <c r="R17"/>
  <c r="K17"/>
  <c r="I17"/>
  <c r="G17"/>
  <c r="D17"/>
  <c r="AA16"/>
  <c r="R16"/>
  <c r="K16"/>
  <c r="I16"/>
  <c r="G16"/>
  <c r="D16"/>
  <c r="AA15"/>
  <c r="R15"/>
  <c r="K15"/>
  <c r="I15"/>
  <c r="G15"/>
  <c r="D15"/>
  <c r="AA14"/>
  <c r="R14"/>
  <c r="K14"/>
  <c r="I14"/>
  <c r="G14"/>
  <c r="D14"/>
  <c r="AE13"/>
  <c r="AA13"/>
  <c r="R13"/>
  <c r="K13"/>
  <c r="I13"/>
  <c r="G13"/>
  <c r="D13"/>
  <c r="AE12"/>
  <c r="AA12"/>
  <c r="R12"/>
  <c r="K12"/>
  <c r="I12"/>
  <c r="G12"/>
  <c r="D12"/>
  <c r="AE11"/>
  <c r="AA11"/>
  <c r="R11"/>
  <c r="K11"/>
  <c r="I11"/>
  <c r="G11"/>
  <c r="D11"/>
  <c r="AE10"/>
  <c r="AA10"/>
  <c r="R10"/>
  <c r="K10"/>
  <c r="I10"/>
  <c r="G10"/>
  <c r="D10"/>
  <c r="AA9"/>
  <c r="R9"/>
  <c r="K9"/>
  <c r="I9"/>
  <c r="G9"/>
  <c r="D9"/>
  <c r="AE8"/>
  <c r="AA8"/>
  <c r="R8"/>
  <c r="K8"/>
  <c r="I8"/>
  <c r="G8"/>
  <c r="D8"/>
  <c r="AA7"/>
  <c r="R7"/>
  <c r="K7"/>
  <c r="I7"/>
  <c r="G7"/>
  <c r="D7"/>
  <c r="AE6"/>
  <c r="AA6"/>
  <c r="K6"/>
  <c r="I6"/>
  <c r="G6"/>
  <c r="D6"/>
  <c r="AE5"/>
  <c r="AA5"/>
  <c r="R5"/>
  <c r="K5"/>
  <c r="I5"/>
  <c r="G5"/>
  <c r="G24" s="1"/>
  <c r="G26" s="1"/>
  <c r="D5"/>
  <c r="D24" s="1"/>
  <c r="D26" s="1"/>
  <c r="B1"/>
  <c r="F24" l="1"/>
  <c r="K26"/>
  <c r="AA26"/>
  <c r="I24"/>
  <c r="K24"/>
  <c r="AA24"/>
  <c r="AE24"/>
  <c r="AO24"/>
  <c r="C26"/>
  <c r="F26" s="1"/>
  <c r="Q26"/>
  <c r="R26" s="1"/>
  <c r="I26" l="1"/>
</calcChain>
</file>

<file path=xl/sharedStrings.xml><?xml version="1.0" encoding="utf-8"?>
<sst xmlns="http://schemas.openxmlformats.org/spreadsheetml/2006/main" count="78" uniqueCount="54">
  <si>
    <t>Наименование хозяйства</t>
  </si>
  <si>
    <t>Обмолот зерновых культур, га</t>
  </si>
  <si>
    <t>Работало комбайнов,ед</t>
  </si>
  <si>
    <t>Теребление льна, га</t>
  </si>
  <si>
    <t>Обработка почвы под посев озимых, га</t>
  </si>
  <si>
    <t>Посев озимых, га</t>
  </si>
  <si>
    <t>Засыпка семян, тонн</t>
  </si>
  <si>
    <t>Семенники мн. Трав</t>
  </si>
  <si>
    <t>Вспашка зяби, га</t>
  </si>
  <si>
    <t>Уборка картофеля</t>
  </si>
  <si>
    <t>Уборка овощей</t>
  </si>
  <si>
    <t>план</t>
  </si>
  <si>
    <t>Всего скошено озимых и яровых зерновых и з/б культур</t>
  </si>
  <si>
    <t>Обмолот, га</t>
  </si>
  <si>
    <t>тонн</t>
  </si>
  <si>
    <t>ц/га</t>
  </si>
  <si>
    <t>факт</t>
  </si>
  <si>
    <t>%</t>
  </si>
  <si>
    <t>озимые</t>
  </si>
  <si>
    <t>яровые</t>
  </si>
  <si>
    <t>га</t>
  </si>
  <si>
    <t>план, га</t>
  </si>
  <si>
    <t>морковь</t>
  </si>
  <si>
    <t>свекла</t>
  </si>
  <si>
    <t>капуста</t>
  </si>
  <si>
    <t>прочие</t>
  </si>
  <si>
    <t>на зерно</t>
  </si>
  <si>
    <t>осталось убрать, га</t>
  </si>
  <si>
    <t>за день, га</t>
  </si>
  <si>
    <t>на корма</t>
  </si>
  <si>
    <t>га за день</t>
  </si>
  <si>
    <t>ООО Россия</t>
  </si>
  <si>
    <t>ООО ВерА</t>
  </si>
  <si>
    <t>ООО Родина</t>
  </si>
  <si>
    <t>СПК Победа</t>
  </si>
  <si>
    <t>СПК Держава</t>
  </si>
  <si>
    <t>СПК Трактор</t>
  </si>
  <si>
    <t>СПК Югдон</t>
  </si>
  <si>
    <t>СПК Заря</t>
  </si>
  <si>
    <t>ООО Исток</t>
  </si>
  <si>
    <t>СПК Красный Октябрь</t>
  </si>
  <si>
    <t>ООО Какси</t>
  </si>
  <si>
    <t>СПК Луч</t>
  </si>
  <si>
    <t>ООО Туташево</t>
  </si>
  <si>
    <t>ООО Русский Пычас</t>
  </si>
  <si>
    <t>ООО Петухово</t>
  </si>
  <si>
    <t>ООО Новобиинское</t>
  </si>
  <si>
    <t>ООО Сельфон</t>
  </si>
  <si>
    <t>ООО ТерраНова</t>
  </si>
  <si>
    <t>ООО Дружба</t>
  </si>
  <si>
    <t>ИТОГО (СХО)</t>
  </si>
  <si>
    <t>КФХ</t>
  </si>
  <si>
    <t>ВСЕГО</t>
  </si>
  <si>
    <t>2018 год( СХО)</t>
  </si>
</sst>
</file>

<file path=xl/styles.xml><?xml version="1.0" encoding="utf-8"?>
<styleSheet xmlns="http://schemas.openxmlformats.org/spreadsheetml/2006/main">
  <numFmts count="1">
    <numFmt numFmtId="164" formatCode="0.0"/>
  </numFmts>
  <fonts count="27">
    <font>
      <sz val="10"/>
      <name val="Arial Cyr"/>
      <charset val="204"/>
    </font>
    <font>
      <sz val="10"/>
      <name val="Arial Cyr"/>
      <charset val="204"/>
    </font>
    <font>
      <b/>
      <i/>
      <sz val="25"/>
      <name val="Tahoma"/>
      <family val="2"/>
      <charset val="204"/>
    </font>
    <font>
      <i/>
      <sz val="11"/>
      <name val="Times New Roman"/>
      <family val="1"/>
      <charset val="204"/>
    </font>
    <font>
      <i/>
      <sz val="24"/>
      <name val="Times New Roman"/>
      <family val="1"/>
      <charset val="204"/>
    </font>
    <font>
      <sz val="20"/>
      <name val="Arial Cyr"/>
      <charset val="204"/>
    </font>
    <font>
      <sz val="14"/>
      <name val="Arial Cyr"/>
      <charset val="204"/>
    </font>
    <font>
      <sz val="13"/>
      <name val="Arial Cyr"/>
      <charset val="204"/>
    </font>
    <font>
      <sz val="12"/>
      <name val="Arial Cyr"/>
      <charset val="204"/>
    </font>
    <font>
      <i/>
      <sz val="14"/>
      <name val="Arial Cyr"/>
      <charset val="204"/>
    </font>
    <font>
      <sz val="11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Arial Cyr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Tahoma"/>
      <family val="2"/>
      <charset val="204"/>
    </font>
    <font>
      <b/>
      <sz val="14"/>
      <name val="Arial Cyr"/>
      <charset val="204"/>
    </font>
    <font>
      <sz val="12"/>
      <name val="Tahoma"/>
      <family val="2"/>
      <charset val="204"/>
    </font>
    <font>
      <sz val="22"/>
      <name val="Arial Cyr"/>
      <charset val="204"/>
    </font>
    <font>
      <sz val="2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9" fillId="3" borderId="11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9" xfId="0" applyFont="1" applyFill="1" applyBorder="1"/>
    <xf numFmtId="0" fontId="10" fillId="0" borderId="10" xfId="0" applyFont="1" applyFill="1" applyBorder="1"/>
    <xf numFmtId="0" fontId="11" fillId="2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164" fontId="16" fillId="0" borderId="9" xfId="0" applyNumberFormat="1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0" fontId="13" fillId="3" borderId="9" xfId="0" applyFont="1" applyFill="1" applyBorder="1"/>
    <xf numFmtId="0" fontId="14" fillId="0" borderId="9" xfId="0" applyFont="1" applyBorder="1"/>
    <xf numFmtId="0" fontId="17" fillId="2" borderId="9" xfId="0" applyFont="1" applyFill="1" applyBorder="1" applyAlignment="1">
      <alignment horizontal="center"/>
    </xf>
    <xf numFmtId="164" fontId="18" fillId="0" borderId="9" xfId="0" applyNumberFormat="1" applyFont="1" applyBorder="1" applyAlignment="1">
      <alignment horizontal="center"/>
    </xf>
    <xf numFmtId="0" fontId="14" fillId="3" borderId="9" xfId="0" applyFont="1" applyFill="1" applyBorder="1"/>
    <xf numFmtId="0" fontId="19" fillId="3" borderId="9" xfId="0" applyFont="1" applyFill="1" applyBorder="1"/>
    <xf numFmtId="0" fontId="6" fillId="2" borderId="9" xfId="0" applyFont="1" applyFill="1" applyBorder="1" applyAlignment="1">
      <alignment horizontal="center" vertical="center" wrapText="1"/>
    </xf>
    <xf numFmtId="0" fontId="0" fillId="0" borderId="9" xfId="0" applyFont="1" applyBorder="1"/>
    <xf numFmtId="0" fontId="0" fillId="0" borderId="0" xfId="0" applyFont="1"/>
    <xf numFmtId="1" fontId="13" fillId="2" borderId="9" xfId="0" applyNumberFormat="1" applyFont="1" applyFill="1" applyBorder="1" applyAlignment="1">
      <alignment horizontal="center"/>
    </xf>
    <xf numFmtId="1" fontId="14" fillId="0" borderId="9" xfId="0" applyNumberFormat="1" applyFont="1" applyBorder="1" applyAlignment="1">
      <alignment horizontal="center"/>
    </xf>
    <xf numFmtId="1" fontId="18" fillId="0" borderId="9" xfId="0" applyNumberFormat="1" applyFont="1" applyBorder="1" applyAlignment="1">
      <alignment horizontal="center"/>
    </xf>
    <xf numFmtId="164" fontId="16" fillId="0" borderId="9" xfId="0" applyNumberFormat="1" applyFont="1" applyFill="1" applyBorder="1" applyAlignment="1">
      <alignment horizontal="center"/>
    </xf>
    <xf numFmtId="1" fontId="6" fillId="2" borderId="9" xfId="0" applyNumberFormat="1" applyFont="1" applyFill="1" applyBorder="1" applyAlignment="1">
      <alignment horizontal="center" vertical="center" wrapText="1"/>
    </xf>
    <xf numFmtId="1" fontId="16" fillId="0" borderId="9" xfId="0" applyNumberFormat="1" applyFont="1" applyFill="1" applyBorder="1" applyAlignment="1">
      <alignment horizontal="center"/>
    </xf>
    <xf numFmtId="0" fontId="12" fillId="0" borderId="9" xfId="0" applyFont="1" applyFill="1" applyBorder="1" applyAlignment="1" applyProtection="1">
      <alignment horizontal="left" vertical="center"/>
    </xf>
    <xf numFmtId="164" fontId="14" fillId="0" borderId="9" xfId="0" applyNumberFormat="1" applyFont="1" applyBorder="1"/>
    <xf numFmtId="0" fontId="0" fillId="0" borderId="9" xfId="0" applyBorder="1"/>
    <xf numFmtId="0" fontId="20" fillId="2" borderId="9" xfId="0" applyFont="1" applyFill="1" applyBorder="1" applyAlignment="1">
      <alignment horizontal="center" vertical="center"/>
    </xf>
    <xf numFmtId="0" fontId="20" fillId="2" borderId="9" xfId="0" applyFont="1" applyFill="1" applyBorder="1" applyAlignment="1" applyProtection="1">
      <alignment horizontal="left" vertical="center"/>
    </xf>
    <xf numFmtId="0" fontId="20" fillId="3" borderId="9" xfId="0" applyFont="1" applyFill="1" applyBorder="1" applyAlignment="1">
      <alignment horizontal="center"/>
    </xf>
    <xf numFmtId="164" fontId="16" fillId="3" borderId="9" xfId="0" applyNumberFormat="1" applyFont="1" applyFill="1" applyBorder="1" applyAlignment="1">
      <alignment horizontal="center"/>
    </xf>
    <xf numFmtId="164" fontId="14" fillId="3" borderId="9" xfId="0" applyNumberFormat="1" applyFont="1" applyFill="1" applyBorder="1" applyAlignment="1">
      <alignment horizontal="center"/>
    </xf>
    <xf numFmtId="164" fontId="20" fillId="3" borderId="9" xfId="0" applyNumberFormat="1" applyFont="1" applyFill="1" applyBorder="1" applyAlignment="1">
      <alignment horizontal="center"/>
    </xf>
    <xf numFmtId="1" fontId="20" fillId="3" borderId="9" xfId="0" applyNumberFormat="1" applyFont="1" applyFill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0" xfId="0" applyFont="1"/>
    <xf numFmtId="0" fontId="21" fillId="2" borderId="9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center"/>
    </xf>
    <xf numFmtId="0" fontId="20" fillId="2" borderId="9" xfId="0" applyFont="1" applyFill="1" applyBorder="1"/>
    <xf numFmtId="0" fontId="6" fillId="2" borderId="9" xfId="0" applyFont="1" applyFill="1" applyBorder="1" applyAlignment="1">
      <alignment horizontal="center"/>
    </xf>
    <xf numFmtId="0" fontId="20" fillId="3" borderId="9" xfId="0" applyFont="1" applyFill="1" applyBorder="1"/>
    <xf numFmtId="164" fontId="20" fillId="2" borderId="9" xfId="0" applyNumberFormat="1" applyFont="1" applyFill="1" applyBorder="1"/>
    <xf numFmtId="0" fontId="21" fillId="2" borderId="9" xfId="0" applyFont="1" applyFill="1" applyBorder="1"/>
    <xf numFmtId="0" fontId="20" fillId="2" borderId="0" xfId="0" applyFont="1" applyFill="1"/>
    <xf numFmtId="0" fontId="21" fillId="2" borderId="0" xfId="0" applyFont="1" applyFill="1"/>
    <xf numFmtId="0" fontId="20" fillId="2" borderId="9" xfId="0" applyFont="1" applyFill="1" applyBorder="1" applyAlignment="1">
      <alignment horizontal="left" vertical="center" wrapText="1"/>
    </xf>
    <xf numFmtId="164" fontId="16" fillId="2" borderId="9" xfId="0" applyNumberFormat="1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164" fontId="20" fillId="2" borderId="9" xfId="0" applyNumberFormat="1" applyFont="1" applyFill="1" applyBorder="1" applyAlignment="1">
      <alignment horizontal="center"/>
    </xf>
    <xf numFmtId="1" fontId="20" fillId="2" borderId="9" xfId="0" applyNumberFormat="1" applyFont="1" applyFill="1" applyBorder="1" applyAlignment="1">
      <alignment horizontal="center"/>
    </xf>
    <xf numFmtId="0" fontId="22" fillId="2" borderId="9" xfId="0" applyFont="1" applyFill="1" applyBorder="1" applyAlignment="1"/>
    <xf numFmtId="0" fontId="22" fillId="2" borderId="9" xfId="0" applyFont="1" applyFill="1" applyBorder="1" applyAlignment="1">
      <alignment wrapText="1"/>
    </xf>
    <xf numFmtId="0" fontId="22" fillId="3" borderId="9" xfId="0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22" fillId="4" borderId="9" xfId="0" applyFont="1" applyFill="1" applyBorder="1" applyAlignment="1">
      <alignment horizontal="center"/>
    </xf>
    <xf numFmtId="1" fontId="22" fillId="0" borderId="9" xfId="0" applyNumberFormat="1" applyFont="1" applyBorder="1" applyAlignment="1">
      <alignment horizontal="center"/>
    </xf>
    <xf numFmtId="164" fontId="22" fillId="2" borderId="9" xfId="0" applyNumberFormat="1" applyFont="1" applyFill="1" applyBorder="1" applyAlignment="1">
      <alignment horizontal="center"/>
    </xf>
    <xf numFmtId="0" fontId="22" fillId="3" borderId="9" xfId="0" applyFont="1" applyFill="1" applyBorder="1"/>
    <xf numFmtId="0" fontId="22" fillId="2" borderId="9" xfId="0" applyFont="1" applyFill="1" applyBorder="1"/>
    <xf numFmtId="0" fontId="23" fillId="0" borderId="2" xfId="0" applyFont="1" applyBorder="1" applyAlignment="1">
      <alignment horizontal="center"/>
    </xf>
    <xf numFmtId="164" fontId="24" fillId="0" borderId="9" xfId="0" applyNumberFormat="1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2" borderId="0" xfId="0" applyFont="1" applyFill="1"/>
    <xf numFmtId="0" fontId="6" fillId="2" borderId="9" xfId="0" applyFont="1" applyFill="1" applyBorder="1"/>
    <xf numFmtId="0" fontId="0" fillId="2" borderId="0" xfId="0" applyFill="1"/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0" fillId="2" borderId="0" xfId="0" applyFont="1" applyFill="1"/>
    <xf numFmtId="1" fontId="11" fillId="0" borderId="0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0" fontId="17" fillId="2" borderId="0" xfId="0" applyFont="1" applyFill="1"/>
    <xf numFmtId="0" fontId="25" fillId="0" borderId="0" xfId="0" applyFont="1"/>
    <xf numFmtId="0" fontId="26" fillId="2" borderId="0" xfId="0" applyFont="1" applyFill="1" applyAlignme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4;&#1080;&#1089;&#1087;&#1077;&#1090;&#1095;&#1077;&#1088;/&#1057;&#1074;&#1086;&#1076;&#1082;&#1072;%202019%20&#1075;&#1086;&#1076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УЗ"/>
      <sheetName val="ЗК"/>
      <sheetName val="удоб под 2020"/>
      <sheetName val="удоб(2019) "/>
      <sheetName val="молоко"/>
      <sheetName val="КФХ"/>
      <sheetName val="по фермам МАЙ"/>
      <sheetName val="осемен"/>
    </sheetNames>
    <sheetDataSet>
      <sheetData sheetId="0"/>
      <sheetData sheetId="1">
        <row r="1">
          <cell r="A1" t="str">
            <v>Оперативные данные о ходе полевых работ Можгинский район на 22 августа 2019 года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35"/>
  <sheetViews>
    <sheetView tabSelected="1" view="pageBreakPreview" zoomScale="60" zoomScaleNormal="3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S18" sqref="S18"/>
    </sheetView>
  </sheetViews>
  <sheetFormatPr defaultRowHeight="12.75"/>
  <cols>
    <col min="1" max="1" width="6.7109375" customWidth="1"/>
    <col min="2" max="2" width="30" style="115" customWidth="1"/>
    <col min="3" max="3" width="10.7109375" customWidth="1"/>
    <col min="4" max="4" width="10.28515625" style="112" customWidth="1"/>
    <col min="5" max="5" width="10.7109375" customWidth="1"/>
    <col min="6" max="6" width="11.28515625" hidden="1" customWidth="1"/>
    <col min="7" max="7" width="9.7109375" customWidth="1"/>
    <col min="8" max="8" width="9.5703125" customWidth="1"/>
    <col min="9" max="9" width="7.140625" customWidth="1"/>
    <col min="10" max="10" width="10.7109375" customWidth="1"/>
    <col min="11" max="11" width="9.140625" customWidth="1"/>
    <col min="12" max="12" width="6.7109375" customWidth="1"/>
    <col min="13" max="13" width="8.28515625" customWidth="1"/>
    <col min="14" max="14" width="7.140625" bestFit="1" customWidth="1"/>
    <col min="15" max="15" width="9.42578125" customWidth="1"/>
    <col min="16" max="16" width="9.5703125" customWidth="1"/>
    <col min="17" max="17" width="8.85546875" customWidth="1"/>
    <col min="18" max="18" width="7" customWidth="1"/>
    <col min="19" max="19" width="7.7109375" customWidth="1"/>
    <col min="20" max="20" width="8.7109375" customWidth="1"/>
    <col min="21" max="21" width="9.5703125" customWidth="1"/>
    <col min="22" max="22" width="9" customWidth="1"/>
    <col min="23" max="23" width="7.7109375" customWidth="1"/>
    <col min="24" max="24" width="8.42578125" customWidth="1"/>
    <col min="25" max="25" width="10.5703125" customWidth="1"/>
    <col min="26" max="26" width="8.7109375" customWidth="1"/>
    <col min="27" max="27" width="6.7109375" customWidth="1"/>
    <col min="28" max="28" width="8.85546875" customWidth="1"/>
    <col min="29" max="29" width="9.5703125" customWidth="1"/>
    <col min="30" max="30" width="9.7109375" customWidth="1"/>
    <col min="31" max="31" width="7.85546875" customWidth="1"/>
    <col min="32" max="32" width="8.7109375" customWidth="1"/>
    <col min="33" max="33" width="8.42578125" customWidth="1"/>
    <col min="34" max="34" width="7.28515625" customWidth="1"/>
    <col min="40" max="40" width="12" customWidth="1"/>
  </cols>
  <sheetData>
    <row r="1" spans="1:40" ht="67.150000000000006" customHeight="1">
      <c r="B1" s="1" t="str">
        <f>[1]ЗК!A1</f>
        <v>Оперативные данные о ходе полевых работ Можгинский район на 22 августа 2019 года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2"/>
      <c r="AF1" s="2"/>
      <c r="AG1" s="2"/>
      <c r="AH1" s="2"/>
      <c r="AI1" s="2"/>
      <c r="AJ1" s="2"/>
      <c r="AK1" s="2"/>
    </row>
    <row r="2" spans="1:40" ht="63.6" customHeight="1">
      <c r="A2" s="3"/>
      <c r="B2" s="4" t="s">
        <v>0</v>
      </c>
      <c r="C2" s="5" t="s">
        <v>1</v>
      </c>
      <c r="D2" s="6"/>
      <c r="E2" s="6"/>
      <c r="F2" s="6"/>
      <c r="G2" s="6"/>
      <c r="H2" s="6"/>
      <c r="I2" s="6"/>
      <c r="J2" s="6"/>
      <c r="K2" s="7"/>
      <c r="L2" s="8" t="s">
        <v>2</v>
      </c>
      <c r="M2" s="9" t="s">
        <v>3</v>
      </c>
      <c r="N2" s="10"/>
      <c r="O2" s="11" t="s">
        <v>4</v>
      </c>
      <c r="P2" s="12" t="s">
        <v>5</v>
      </c>
      <c r="Q2" s="13"/>
      <c r="R2" s="14"/>
      <c r="S2" s="12" t="s">
        <v>6</v>
      </c>
      <c r="T2" s="13"/>
      <c r="U2" s="13"/>
      <c r="V2" s="14"/>
      <c r="W2" s="12" t="s">
        <v>7</v>
      </c>
      <c r="X2" s="14"/>
      <c r="Y2" s="12" t="s">
        <v>8</v>
      </c>
      <c r="Z2" s="13"/>
      <c r="AA2" s="14"/>
      <c r="AB2" s="12" t="s">
        <v>9</v>
      </c>
      <c r="AC2" s="13"/>
      <c r="AD2" s="13"/>
      <c r="AE2" s="14"/>
      <c r="AF2" s="15" t="s">
        <v>10</v>
      </c>
      <c r="AG2" s="15"/>
      <c r="AH2" s="15"/>
      <c r="AI2" s="15"/>
      <c r="AJ2" s="15"/>
      <c r="AK2" s="15"/>
      <c r="AL2" s="15"/>
      <c r="AM2" s="15"/>
    </row>
    <row r="3" spans="1:40" ht="38.450000000000003" customHeight="1">
      <c r="A3" s="16"/>
      <c r="B3" s="17"/>
      <c r="C3" s="18" t="s">
        <v>11</v>
      </c>
      <c r="D3" s="19" t="s">
        <v>12</v>
      </c>
      <c r="E3" s="20" t="s">
        <v>13</v>
      </c>
      <c r="F3" s="21"/>
      <c r="G3" s="21"/>
      <c r="H3" s="21"/>
      <c r="I3" s="22"/>
      <c r="J3" s="15" t="s">
        <v>14</v>
      </c>
      <c r="K3" s="15" t="s">
        <v>15</v>
      </c>
      <c r="L3" s="23"/>
      <c r="M3" s="24" t="s">
        <v>11</v>
      </c>
      <c r="N3" s="15" t="s">
        <v>16</v>
      </c>
      <c r="O3" s="25"/>
      <c r="P3" s="24" t="s">
        <v>11</v>
      </c>
      <c r="Q3" s="15" t="s">
        <v>16</v>
      </c>
      <c r="R3" s="26" t="s">
        <v>17</v>
      </c>
      <c r="S3" s="15" t="s">
        <v>18</v>
      </c>
      <c r="T3" s="15"/>
      <c r="U3" s="15" t="s">
        <v>19</v>
      </c>
      <c r="V3" s="15"/>
      <c r="W3" s="26" t="s">
        <v>20</v>
      </c>
      <c r="X3" s="26" t="s">
        <v>14</v>
      </c>
      <c r="Y3" s="24" t="s">
        <v>11</v>
      </c>
      <c r="Z3" s="15" t="s">
        <v>16</v>
      </c>
      <c r="AA3" s="26" t="s">
        <v>17</v>
      </c>
      <c r="AB3" s="27" t="s">
        <v>21</v>
      </c>
      <c r="AC3" s="28" t="s">
        <v>16</v>
      </c>
      <c r="AD3" s="29"/>
      <c r="AE3" s="30"/>
      <c r="AF3" s="31" t="s">
        <v>22</v>
      </c>
      <c r="AG3" s="31"/>
      <c r="AH3" s="31" t="s">
        <v>23</v>
      </c>
      <c r="AI3" s="31"/>
      <c r="AJ3" s="31" t="s">
        <v>24</v>
      </c>
      <c r="AK3" s="31"/>
      <c r="AL3" s="31" t="s">
        <v>25</v>
      </c>
      <c r="AM3" s="31"/>
    </row>
    <row r="4" spans="1:40" ht="65.25" customHeight="1">
      <c r="A4" s="32"/>
      <c r="B4" s="33"/>
      <c r="C4" s="18"/>
      <c r="D4" s="34"/>
      <c r="E4" s="35" t="s">
        <v>26</v>
      </c>
      <c r="F4" s="36" t="s">
        <v>27</v>
      </c>
      <c r="G4" s="35" t="s">
        <v>28</v>
      </c>
      <c r="H4" s="35" t="s">
        <v>29</v>
      </c>
      <c r="I4" s="35" t="s">
        <v>17</v>
      </c>
      <c r="J4" s="15"/>
      <c r="K4" s="15"/>
      <c r="L4" s="37"/>
      <c r="M4" s="24"/>
      <c r="N4" s="15"/>
      <c r="O4" s="38"/>
      <c r="P4" s="24"/>
      <c r="Q4" s="15"/>
      <c r="R4" s="39"/>
      <c r="S4" s="40" t="s">
        <v>11</v>
      </c>
      <c r="T4" s="41" t="s">
        <v>16</v>
      </c>
      <c r="U4" s="40" t="s">
        <v>11</v>
      </c>
      <c r="V4" s="41" t="s">
        <v>16</v>
      </c>
      <c r="W4" s="39"/>
      <c r="X4" s="39"/>
      <c r="Y4" s="24"/>
      <c r="Z4" s="15"/>
      <c r="AA4" s="39"/>
      <c r="AB4" s="42"/>
      <c r="AC4" s="43" t="s">
        <v>20</v>
      </c>
      <c r="AD4" s="43" t="s">
        <v>14</v>
      </c>
      <c r="AE4" s="43" t="s">
        <v>15</v>
      </c>
      <c r="AF4" s="43" t="s">
        <v>20</v>
      </c>
      <c r="AG4" s="43" t="s">
        <v>14</v>
      </c>
      <c r="AH4" s="43" t="s">
        <v>20</v>
      </c>
      <c r="AI4" s="44" t="s">
        <v>14</v>
      </c>
      <c r="AJ4" s="44" t="s">
        <v>20</v>
      </c>
      <c r="AK4" s="44" t="s">
        <v>14</v>
      </c>
      <c r="AL4" s="44" t="s">
        <v>20</v>
      </c>
      <c r="AM4" s="44" t="s">
        <v>14</v>
      </c>
      <c r="AN4" s="45" t="s">
        <v>30</v>
      </c>
    </row>
    <row r="5" spans="1:40" s="63" customFormat="1" ht="25.9" customHeight="1">
      <c r="A5" s="46">
        <v>1</v>
      </c>
      <c r="B5" s="47" t="s">
        <v>31</v>
      </c>
      <c r="C5" s="48">
        <v>6244</v>
      </c>
      <c r="D5" s="49">
        <f t="shared" ref="D5:D25" si="0">E5+H5</f>
        <v>1814</v>
      </c>
      <c r="E5" s="50">
        <v>1444</v>
      </c>
      <c r="F5" s="51"/>
      <c r="G5" s="52">
        <f t="shared" ref="G5:G23" si="1">E5-AN5</f>
        <v>200</v>
      </c>
      <c r="H5" s="50">
        <v>370</v>
      </c>
      <c r="I5" s="53">
        <f>(E5+H5)/C5*100</f>
        <v>29.051889814221653</v>
      </c>
      <c r="J5" s="50">
        <v>5870</v>
      </c>
      <c r="K5" s="54">
        <f>J5/E5*10</f>
        <v>40.65096952908587</v>
      </c>
      <c r="L5" s="50">
        <v>15</v>
      </c>
      <c r="M5" s="55"/>
      <c r="N5" s="56"/>
      <c r="O5" s="57">
        <v>800</v>
      </c>
      <c r="P5" s="56">
        <v>821</v>
      </c>
      <c r="Q5" s="56">
        <v>100</v>
      </c>
      <c r="R5" s="58">
        <f>Q5/P5*100</f>
        <v>12.180267965895251</v>
      </c>
      <c r="S5" s="59">
        <v>340</v>
      </c>
      <c r="T5" s="56"/>
      <c r="U5" s="60">
        <v>1316</v>
      </c>
      <c r="V5" s="56"/>
      <c r="W5" s="50"/>
      <c r="X5" s="50"/>
      <c r="Y5" s="55">
        <v>6000</v>
      </c>
      <c r="Z5" s="61"/>
      <c r="AA5" s="58">
        <f>Z5/Y5*100</f>
        <v>0</v>
      </c>
      <c r="AB5" s="48">
        <v>20</v>
      </c>
      <c r="AC5" s="56"/>
      <c r="AD5" s="56"/>
      <c r="AE5" s="56" t="e">
        <f t="shared" ref="AE5:AE17" si="2">AD5/AC5*10</f>
        <v>#DIV/0!</v>
      </c>
      <c r="AF5" s="56"/>
      <c r="AG5" s="56"/>
      <c r="AH5" s="56"/>
      <c r="AI5" s="56"/>
      <c r="AJ5" s="56"/>
      <c r="AK5" s="56"/>
      <c r="AL5" s="62"/>
      <c r="AM5" s="62"/>
      <c r="AN5" s="50">
        <v>1244</v>
      </c>
    </row>
    <row r="6" spans="1:40" s="63" customFormat="1" ht="25.9" customHeight="1">
      <c r="A6" s="46">
        <v>2</v>
      </c>
      <c r="B6" s="47" t="s">
        <v>32</v>
      </c>
      <c r="C6" s="48">
        <v>966</v>
      </c>
      <c r="D6" s="49">
        <f t="shared" si="0"/>
        <v>0</v>
      </c>
      <c r="E6" s="50"/>
      <c r="F6" s="51"/>
      <c r="G6" s="52">
        <f t="shared" si="1"/>
        <v>0</v>
      </c>
      <c r="H6" s="50"/>
      <c r="I6" s="53">
        <f t="shared" ref="I6:I26" si="3">(E6+H6)/C6*100</f>
        <v>0</v>
      </c>
      <c r="J6" s="50"/>
      <c r="K6" s="50" t="e">
        <f t="shared" ref="K6:K27" si="4">J6/E6*10</f>
        <v>#DIV/0!</v>
      </c>
      <c r="L6" s="50"/>
      <c r="M6" s="55"/>
      <c r="N6" s="56"/>
      <c r="O6" s="57"/>
      <c r="P6" s="56"/>
      <c r="Q6" s="56"/>
      <c r="R6" s="58"/>
      <c r="S6" s="59"/>
      <c r="T6" s="56"/>
      <c r="U6" s="60">
        <v>218</v>
      </c>
      <c r="V6" s="56"/>
      <c r="W6" s="56"/>
      <c r="X6" s="56"/>
      <c r="Y6" s="55">
        <v>986</v>
      </c>
      <c r="Z6" s="61"/>
      <c r="AA6" s="58">
        <f t="shared" ref="AA6:AA27" si="5">Z6/Y6*100</f>
        <v>0</v>
      </c>
      <c r="AB6" s="48">
        <v>20</v>
      </c>
      <c r="AC6" s="56"/>
      <c r="AD6" s="56"/>
      <c r="AE6" s="56" t="e">
        <f t="shared" si="2"/>
        <v>#DIV/0!</v>
      </c>
      <c r="AF6" s="56"/>
      <c r="AG6" s="56"/>
      <c r="AH6" s="56"/>
      <c r="AI6" s="56"/>
      <c r="AJ6" s="56"/>
      <c r="AK6" s="56"/>
      <c r="AL6" s="62"/>
      <c r="AM6" s="62"/>
      <c r="AN6" s="50"/>
    </row>
    <row r="7" spans="1:40" s="63" customFormat="1" ht="25.9" customHeight="1">
      <c r="A7" s="46">
        <v>3</v>
      </c>
      <c r="B7" s="47" t="s">
        <v>33</v>
      </c>
      <c r="C7" s="48">
        <v>1700</v>
      </c>
      <c r="D7" s="49">
        <f t="shared" si="0"/>
        <v>502</v>
      </c>
      <c r="E7" s="50">
        <v>502</v>
      </c>
      <c r="F7" s="51"/>
      <c r="G7" s="52">
        <f t="shared" si="1"/>
        <v>43</v>
      </c>
      <c r="H7" s="50"/>
      <c r="I7" s="53">
        <f t="shared" si="3"/>
        <v>29.52941176470588</v>
      </c>
      <c r="J7" s="54">
        <v>2112.6</v>
      </c>
      <c r="K7" s="54">
        <f t="shared" si="4"/>
        <v>42.083665338645417</v>
      </c>
      <c r="L7" s="50">
        <v>4</v>
      </c>
      <c r="M7" s="55"/>
      <c r="N7" s="56"/>
      <c r="O7" s="57">
        <v>260</v>
      </c>
      <c r="P7" s="56">
        <v>374</v>
      </c>
      <c r="Q7" s="56">
        <v>80</v>
      </c>
      <c r="R7" s="58">
        <f t="shared" ref="R7:R27" si="6">Q7/P7*100</f>
        <v>21.390374331550802</v>
      </c>
      <c r="S7" s="59">
        <v>80</v>
      </c>
      <c r="T7" s="56"/>
      <c r="U7" s="60">
        <v>317</v>
      </c>
      <c r="V7" s="56"/>
      <c r="W7" s="50"/>
      <c r="X7" s="50"/>
      <c r="Y7" s="55">
        <v>1600</v>
      </c>
      <c r="Z7" s="61">
        <v>80</v>
      </c>
      <c r="AA7" s="58">
        <f t="shared" si="5"/>
        <v>5</v>
      </c>
      <c r="AB7" s="48"/>
      <c r="AC7" s="56"/>
      <c r="AD7" s="56"/>
      <c r="AE7" s="56"/>
      <c r="AF7" s="56"/>
      <c r="AG7" s="56"/>
      <c r="AH7" s="56"/>
      <c r="AI7" s="56"/>
      <c r="AJ7" s="56"/>
      <c r="AK7" s="56"/>
      <c r="AL7" s="62"/>
      <c r="AM7" s="62"/>
      <c r="AN7" s="50">
        <v>459</v>
      </c>
    </row>
    <row r="8" spans="1:40" s="63" customFormat="1" ht="25.9" customHeight="1">
      <c r="A8" s="46">
        <v>4</v>
      </c>
      <c r="B8" s="47" t="s">
        <v>34</v>
      </c>
      <c r="C8" s="48">
        <v>836</v>
      </c>
      <c r="D8" s="49">
        <f t="shared" si="0"/>
        <v>155</v>
      </c>
      <c r="E8" s="50">
        <v>155</v>
      </c>
      <c r="F8" s="51"/>
      <c r="G8" s="52">
        <f t="shared" si="1"/>
        <v>25</v>
      </c>
      <c r="H8" s="50"/>
      <c r="I8" s="53">
        <f t="shared" si="3"/>
        <v>18.540669856459331</v>
      </c>
      <c r="J8" s="50">
        <v>250</v>
      </c>
      <c r="K8" s="54">
        <f t="shared" si="4"/>
        <v>16.129032258064516</v>
      </c>
      <c r="L8" s="50">
        <v>2</v>
      </c>
      <c r="M8" s="55"/>
      <c r="N8" s="56"/>
      <c r="O8" s="57">
        <v>170</v>
      </c>
      <c r="P8" s="56">
        <v>200</v>
      </c>
      <c r="Q8" s="56"/>
      <c r="R8" s="58">
        <f t="shared" si="6"/>
        <v>0</v>
      </c>
      <c r="S8" s="59">
        <v>44</v>
      </c>
      <c r="T8" s="56"/>
      <c r="U8" s="60">
        <v>127</v>
      </c>
      <c r="V8" s="56"/>
      <c r="W8" s="56"/>
      <c r="X8" s="56"/>
      <c r="Y8" s="55">
        <v>750</v>
      </c>
      <c r="Z8" s="61"/>
      <c r="AA8" s="58">
        <f t="shared" si="5"/>
        <v>0</v>
      </c>
      <c r="AB8" s="48">
        <v>34</v>
      </c>
      <c r="AC8" s="56"/>
      <c r="AD8" s="56"/>
      <c r="AE8" s="56" t="e">
        <f t="shared" si="2"/>
        <v>#DIV/0!</v>
      </c>
      <c r="AF8" s="56"/>
      <c r="AG8" s="56"/>
      <c r="AH8" s="56"/>
      <c r="AI8" s="56"/>
      <c r="AJ8" s="56"/>
      <c r="AK8" s="56"/>
      <c r="AL8" s="62"/>
      <c r="AM8" s="62"/>
      <c r="AN8" s="50">
        <v>130</v>
      </c>
    </row>
    <row r="9" spans="1:40" s="63" customFormat="1" ht="25.9" customHeight="1">
      <c r="A9" s="46">
        <v>5</v>
      </c>
      <c r="B9" s="47" t="s">
        <v>35</v>
      </c>
      <c r="C9" s="48">
        <v>1768</v>
      </c>
      <c r="D9" s="49">
        <f t="shared" si="0"/>
        <v>373</v>
      </c>
      <c r="E9" s="50">
        <v>373</v>
      </c>
      <c r="F9" s="51"/>
      <c r="G9" s="52">
        <f t="shared" si="1"/>
        <v>45</v>
      </c>
      <c r="H9" s="50"/>
      <c r="I9" s="53">
        <f t="shared" si="3"/>
        <v>21.097285067873305</v>
      </c>
      <c r="J9" s="50">
        <v>1252</v>
      </c>
      <c r="K9" s="54">
        <f t="shared" si="4"/>
        <v>33.565683646112603</v>
      </c>
      <c r="L9" s="50">
        <v>5</v>
      </c>
      <c r="M9" s="55"/>
      <c r="N9" s="56"/>
      <c r="O9" s="57">
        <v>150</v>
      </c>
      <c r="P9" s="56">
        <v>400</v>
      </c>
      <c r="Q9" s="56"/>
      <c r="R9" s="58">
        <f t="shared" si="6"/>
        <v>0</v>
      </c>
      <c r="S9" s="59">
        <v>155</v>
      </c>
      <c r="T9" s="56"/>
      <c r="U9" s="60">
        <v>452</v>
      </c>
      <c r="V9" s="56"/>
      <c r="W9" s="56"/>
      <c r="X9" s="56"/>
      <c r="Y9" s="55">
        <v>1300</v>
      </c>
      <c r="Z9" s="61"/>
      <c r="AA9" s="58">
        <f t="shared" si="5"/>
        <v>0</v>
      </c>
      <c r="AB9" s="48"/>
      <c r="AC9" s="56"/>
      <c r="AD9" s="56"/>
      <c r="AE9" s="56"/>
      <c r="AF9" s="56"/>
      <c r="AG9" s="56"/>
      <c r="AH9" s="56"/>
      <c r="AI9" s="56"/>
      <c r="AJ9" s="56"/>
      <c r="AK9" s="56"/>
      <c r="AL9" s="62"/>
      <c r="AM9" s="62"/>
      <c r="AN9" s="50">
        <v>328</v>
      </c>
    </row>
    <row r="10" spans="1:40" s="63" customFormat="1" ht="25.9" customHeight="1">
      <c r="A10" s="46">
        <v>6</v>
      </c>
      <c r="B10" s="47" t="s">
        <v>36</v>
      </c>
      <c r="C10" s="48">
        <v>635</v>
      </c>
      <c r="D10" s="64">
        <f t="shared" si="0"/>
        <v>145</v>
      </c>
      <c r="E10" s="65">
        <v>145</v>
      </c>
      <c r="F10" s="51"/>
      <c r="G10" s="52">
        <f t="shared" si="1"/>
        <v>19</v>
      </c>
      <c r="H10" s="50"/>
      <c r="I10" s="53">
        <f t="shared" si="3"/>
        <v>22.834645669291341</v>
      </c>
      <c r="J10" s="54">
        <v>437</v>
      </c>
      <c r="K10" s="54">
        <f t="shared" si="4"/>
        <v>30.137931034482758</v>
      </c>
      <c r="L10" s="50">
        <v>1</v>
      </c>
      <c r="M10" s="55"/>
      <c r="N10" s="56"/>
      <c r="O10" s="57"/>
      <c r="P10" s="56">
        <v>0</v>
      </c>
      <c r="Q10" s="56"/>
      <c r="R10" s="58" t="e">
        <f t="shared" si="6"/>
        <v>#DIV/0!</v>
      </c>
      <c r="S10" s="59"/>
      <c r="T10" s="56"/>
      <c r="U10" s="60">
        <v>151</v>
      </c>
      <c r="V10" s="56"/>
      <c r="W10" s="56"/>
      <c r="X10" s="56"/>
      <c r="Y10" s="55">
        <v>930</v>
      </c>
      <c r="Z10" s="61"/>
      <c r="AA10" s="58">
        <f t="shared" si="5"/>
        <v>0</v>
      </c>
      <c r="AB10" s="48">
        <v>40</v>
      </c>
      <c r="AC10" s="56"/>
      <c r="AD10" s="56"/>
      <c r="AE10" s="56" t="e">
        <f t="shared" si="2"/>
        <v>#DIV/0!</v>
      </c>
      <c r="AF10" s="56"/>
      <c r="AG10" s="56"/>
      <c r="AH10" s="56"/>
      <c r="AI10" s="56"/>
      <c r="AJ10" s="56"/>
      <c r="AK10" s="56"/>
      <c r="AL10" s="62"/>
      <c r="AM10" s="62"/>
      <c r="AN10" s="65">
        <v>126</v>
      </c>
    </row>
    <row r="11" spans="1:40" s="63" customFormat="1" ht="25.9" customHeight="1">
      <c r="A11" s="46">
        <v>7</v>
      </c>
      <c r="B11" s="47" t="s">
        <v>37</v>
      </c>
      <c r="C11" s="48">
        <v>500</v>
      </c>
      <c r="D11" s="49">
        <f t="shared" si="0"/>
        <v>185</v>
      </c>
      <c r="E11" s="50">
        <v>185</v>
      </c>
      <c r="F11" s="51"/>
      <c r="G11" s="52">
        <f t="shared" si="1"/>
        <v>25</v>
      </c>
      <c r="H11" s="50"/>
      <c r="I11" s="53">
        <f t="shared" si="3"/>
        <v>37</v>
      </c>
      <c r="J11" s="50">
        <v>629</v>
      </c>
      <c r="K11" s="54">
        <f t="shared" si="4"/>
        <v>34</v>
      </c>
      <c r="L11" s="50">
        <v>2</v>
      </c>
      <c r="M11" s="55"/>
      <c r="N11" s="56"/>
      <c r="O11" s="57">
        <v>50</v>
      </c>
      <c r="P11" s="56">
        <v>50</v>
      </c>
      <c r="Q11" s="56"/>
      <c r="R11" s="58">
        <f t="shared" si="6"/>
        <v>0</v>
      </c>
      <c r="S11" s="59">
        <v>13</v>
      </c>
      <c r="T11" s="56"/>
      <c r="U11" s="60">
        <v>120</v>
      </c>
      <c r="V11" s="56">
        <v>100</v>
      </c>
      <c r="W11" s="56"/>
      <c r="X11" s="56"/>
      <c r="Y11" s="55">
        <v>500</v>
      </c>
      <c r="Z11" s="61">
        <v>100</v>
      </c>
      <c r="AA11" s="58">
        <f t="shared" si="5"/>
        <v>20</v>
      </c>
      <c r="AB11" s="48">
        <v>10</v>
      </c>
      <c r="AC11" s="56"/>
      <c r="AD11" s="56"/>
      <c r="AE11" s="56" t="e">
        <f t="shared" si="2"/>
        <v>#DIV/0!</v>
      </c>
      <c r="AF11" s="56"/>
      <c r="AG11" s="56"/>
      <c r="AH11" s="56"/>
      <c r="AI11" s="56"/>
      <c r="AJ11" s="56"/>
      <c r="AK11" s="56"/>
      <c r="AL11" s="62"/>
      <c r="AM11" s="62"/>
      <c r="AN11" s="50">
        <v>160</v>
      </c>
    </row>
    <row r="12" spans="1:40" s="63" customFormat="1" ht="25.9" customHeight="1">
      <c r="A12" s="46">
        <v>8</v>
      </c>
      <c r="B12" s="47" t="s">
        <v>38</v>
      </c>
      <c r="C12" s="48">
        <v>1503</v>
      </c>
      <c r="D12" s="49">
        <f t="shared" si="0"/>
        <v>484</v>
      </c>
      <c r="E12" s="50">
        <v>396</v>
      </c>
      <c r="F12" s="51"/>
      <c r="G12" s="52">
        <f t="shared" si="1"/>
        <v>35</v>
      </c>
      <c r="H12" s="50">
        <v>88</v>
      </c>
      <c r="I12" s="53">
        <f t="shared" si="3"/>
        <v>32.202262142381905</v>
      </c>
      <c r="J12" s="50">
        <v>1197</v>
      </c>
      <c r="K12" s="50">
        <f t="shared" si="4"/>
        <v>30.22727272727273</v>
      </c>
      <c r="L12" s="50">
        <v>5</v>
      </c>
      <c r="M12" s="55"/>
      <c r="N12" s="56"/>
      <c r="O12" s="57">
        <v>200</v>
      </c>
      <c r="P12" s="56">
        <v>200</v>
      </c>
      <c r="Q12" s="56"/>
      <c r="R12" s="66">
        <f t="shared" si="6"/>
        <v>0</v>
      </c>
      <c r="S12" s="59">
        <v>30</v>
      </c>
      <c r="T12" s="56"/>
      <c r="U12" s="60">
        <v>274</v>
      </c>
      <c r="V12" s="56"/>
      <c r="W12" s="56"/>
      <c r="X12" s="56"/>
      <c r="Y12" s="55">
        <v>1610</v>
      </c>
      <c r="Z12" s="61"/>
      <c r="AA12" s="58">
        <f t="shared" si="5"/>
        <v>0</v>
      </c>
      <c r="AB12" s="48">
        <v>50</v>
      </c>
      <c r="AC12" s="56"/>
      <c r="AD12" s="56"/>
      <c r="AE12" s="56" t="e">
        <f t="shared" si="2"/>
        <v>#DIV/0!</v>
      </c>
      <c r="AF12" s="59">
        <v>12</v>
      </c>
      <c r="AG12" s="56"/>
      <c r="AH12" s="59">
        <v>12</v>
      </c>
      <c r="AI12" s="56"/>
      <c r="AJ12" s="59">
        <v>30</v>
      </c>
      <c r="AK12" s="56"/>
      <c r="AL12" s="59">
        <v>2</v>
      </c>
      <c r="AM12" s="62"/>
      <c r="AN12" s="50">
        <v>361</v>
      </c>
    </row>
    <row r="13" spans="1:40" s="63" customFormat="1" ht="25.9" customHeight="1">
      <c r="A13" s="46">
        <v>9</v>
      </c>
      <c r="B13" s="47" t="s">
        <v>39</v>
      </c>
      <c r="C13" s="48">
        <v>1113</v>
      </c>
      <c r="D13" s="49">
        <f t="shared" si="0"/>
        <v>240</v>
      </c>
      <c r="E13" s="50">
        <v>240</v>
      </c>
      <c r="F13" s="51"/>
      <c r="G13" s="52">
        <f t="shared" si="1"/>
        <v>41</v>
      </c>
      <c r="H13" s="50"/>
      <c r="I13" s="53">
        <f t="shared" si="3"/>
        <v>21.563342318059302</v>
      </c>
      <c r="J13" s="50">
        <v>662</v>
      </c>
      <c r="K13" s="50">
        <f t="shared" si="4"/>
        <v>27.583333333333332</v>
      </c>
      <c r="L13" s="50">
        <v>2</v>
      </c>
      <c r="M13" s="55"/>
      <c r="N13" s="56"/>
      <c r="O13" s="57">
        <v>200</v>
      </c>
      <c r="P13" s="56">
        <v>100</v>
      </c>
      <c r="Q13" s="56"/>
      <c r="R13" s="58">
        <f t="shared" si="6"/>
        <v>0</v>
      </c>
      <c r="S13" s="59">
        <v>50</v>
      </c>
      <c r="T13" s="56"/>
      <c r="U13" s="60">
        <v>199</v>
      </c>
      <c r="V13" s="56"/>
      <c r="W13" s="56"/>
      <c r="X13" s="56"/>
      <c r="Y13" s="55">
        <v>800</v>
      </c>
      <c r="Z13" s="61"/>
      <c r="AA13" s="58">
        <f t="shared" si="5"/>
        <v>0</v>
      </c>
      <c r="AB13" s="48"/>
      <c r="AC13" s="56"/>
      <c r="AD13" s="56"/>
      <c r="AE13" s="56" t="e">
        <f t="shared" si="2"/>
        <v>#DIV/0!</v>
      </c>
      <c r="AF13" s="56"/>
      <c r="AG13" s="56"/>
      <c r="AH13" s="56"/>
      <c r="AI13" s="56"/>
      <c r="AJ13" s="56"/>
      <c r="AK13" s="56"/>
      <c r="AL13" s="62"/>
      <c r="AM13" s="62"/>
      <c r="AN13" s="50">
        <v>199</v>
      </c>
    </row>
    <row r="14" spans="1:40" s="63" customFormat="1" ht="25.9" customHeight="1">
      <c r="A14" s="46">
        <v>10</v>
      </c>
      <c r="B14" s="47" t="s">
        <v>40</v>
      </c>
      <c r="C14" s="48">
        <v>1004</v>
      </c>
      <c r="D14" s="49">
        <f t="shared" si="0"/>
        <v>437</v>
      </c>
      <c r="E14" s="50">
        <v>270</v>
      </c>
      <c r="F14" s="51"/>
      <c r="G14" s="52">
        <f t="shared" si="1"/>
        <v>70</v>
      </c>
      <c r="H14" s="50">
        <v>167</v>
      </c>
      <c r="I14" s="53">
        <f t="shared" si="3"/>
        <v>43.525896414342633</v>
      </c>
      <c r="J14" s="50">
        <v>810</v>
      </c>
      <c r="K14" s="54">
        <f t="shared" si="4"/>
        <v>30</v>
      </c>
      <c r="L14" s="50">
        <v>3</v>
      </c>
      <c r="M14" s="55"/>
      <c r="N14" s="56"/>
      <c r="O14" s="57">
        <v>25</v>
      </c>
      <c r="P14" s="56">
        <v>155</v>
      </c>
      <c r="Q14" s="56"/>
      <c r="R14" s="66">
        <f t="shared" si="6"/>
        <v>0</v>
      </c>
      <c r="S14" s="59">
        <v>20</v>
      </c>
      <c r="T14" s="56"/>
      <c r="U14" s="60">
        <v>203</v>
      </c>
      <c r="V14" s="56"/>
      <c r="W14" s="56"/>
      <c r="X14" s="56"/>
      <c r="Y14" s="55">
        <v>800</v>
      </c>
      <c r="Z14" s="61">
        <v>50</v>
      </c>
      <c r="AA14" s="58">
        <f t="shared" si="5"/>
        <v>6.25</v>
      </c>
      <c r="AB14" s="48"/>
      <c r="AC14" s="56"/>
      <c r="AD14" s="56"/>
      <c r="AE14" s="56"/>
      <c r="AF14" s="56"/>
      <c r="AG14" s="56"/>
      <c r="AH14" s="56"/>
      <c r="AI14" s="56"/>
      <c r="AJ14" s="56"/>
      <c r="AK14" s="56"/>
      <c r="AL14" s="62"/>
      <c r="AM14" s="62"/>
      <c r="AN14" s="50">
        <v>200</v>
      </c>
    </row>
    <row r="15" spans="1:40" s="63" customFormat="1" ht="25.9" customHeight="1">
      <c r="A15" s="46">
        <v>11</v>
      </c>
      <c r="B15" s="47" t="s">
        <v>41</v>
      </c>
      <c r="C15" s="48">
        <v>1610</v>
      </c>
      <c r="D15" s="49">
        <f t="shared" si="0"/>
        <v>530</v>
      </c>
      <c r="E15" s="50">
        <v>380</v>
      </c>
      <c r="F15" s="51"/>
      <c r="G15" s="52">
        <f t="shared" si="1"/>
        <v>80</v>
      </c>
      <c r="H15" s="50">
        <v>150</v>
      </c>
      <c r="I15" s="53">
        <f t="shared" si="3"/>
        <v>32.919254658385093</v>
      </c>
      <c r="J15" s="50">
        <v>950</v>
      </c>
      <c r="K15" s="54">
        <f t="shared" si="4"/>
        <v>25</v>
      </c>
      <c r="L15" s="50">
        <v>5</v>
      </c>
      <c r="M15" s="55"/>
      <c r="N15" s="56"/>
      <c r="O15" s="57">
        <v>60</v>
      </c>
      <c r="P15" s="56">
        <v>400</v>
      </c>
      <c r="Q15" s="56"/>
      <c r="R15" s="58">
        <f t="shared" si="6"/>
        <v>0</v>
      </c>
      <c r="S15" s="59">
        <v>80</v>
      </c>
      <c r="T15" s="56"/>
      <c r="U15" s="60">
        <v>255</v>
      </c>
      <c r="V15" s="56"/>
      <c r="W15" s="56">
        <v>80</v>
      </c>
      <c r="X15" s="56">
        <v>17</v>
      </c>
      <c r="Y15" s="55">
        <v>1000</v>
      </c>
      <c r="Z15" s="61">
        <v>150</v>
      </c>
      <c r="AA15" s="58">
        <f t="shared" si="5"/>
        <v>15</v>
      </c>
      <c r="AB15" s="48"/>
      <c r="AC15" s="56"/>
      <c r="AD15" s="56"/>
      <c r="AE15" s="56"/>
      <c r="AF15" s="56"/>
      <c r="AG15" s="56"/>
      <c r="AH15" s="56"/>
      <c r="AI15" s="56"/>
      <c r="AJ15" s="56"/>
      <c r="AK15" s="56"/>
      <c r="AL15" s="62"/>
      <c r="AM15" s="62"/>
      <c r="AN15" s="50">
        <v>300</v>
      </c>
    </row>
    <row r="16" spans="1:40" s="63" customFormat="1" ht="25.9" customHeight="1">
      <c r="A16" s="46">
        <v>12</v>
      </c>
      <c r="B16" s="47" t="s">
        <v>42</v>
      </c>
      <c r="C16" s="48">
        <v>1743</v>
      </c>
      <c r="D16" s="49">
        <f t="shared" si="0"/>
        <v>580</v>
      </c>
      <c r="E16" s="50">
        <v>580</v>
      </c>
      <c r="F16" s="51"/>
      <c r="G16" s="52">
        <f t="shared" si="1"/>
        <v>71</v>
      </c>
      <c r="H16" s="50"/>
      <c r="I16" s="67">
        <f t="shared" si="3"/>
        <v>33.275960986804357</v>
      </c>
      <c r="J16" s="50">
        <v>1564</v>
      </c>
      <c r="K16" s="54">
        <f t="shared" si="4"/>
        <v>26.96551724137931</v>
      </c>
      <c r="L16" s="50">
        <v>3</v>
      </c>
      <c r="M16" s="55">
        <v>355</v>
      </c>
      <c r="N16" s="56">
        <v>30</v>
      </c>
      <c r="O16" s="57">
        <v>160</v>
      </c>
      <c r="P16" s="56">
        <v>450</v>
      </c>
      <c r="Q16" s="56"/>
      <c r="R16" s="58">
        <f t="shared" si="6"/>
        <v>0</v>
      </c>
      <c r="S16" s="59">
        <v>46</v>
      </c>
      <c r="T16" s="56"/>
      <c r="U16" s="60">
        <v>362</v>
      </c>
      <c r="V16" s="56"/>
      <c r="W16" s="56"/>
      <c r="X16" s="56"/>
      <c r="Y16" s="55">
        <v>1770</v>
      </c>
      <c r="Z16" s="68">
        <v>140</v>
      </c>
      <c r="AA16" s="58">
        <f t="shared" si="5"/>
        <v>7.9096045197740121</v>
      </c>
      <c r="AB16" s="48"/>
      <c r="AC16" s="56"/>
      <c r="AD16" s="56"/>
      <c r="AE16" s="56"/>
      <c r="AF16" s="56"/>
      <c r="AG16" s="56"/>
      <c r="AH16" s="56"/>
      <c r="AI16" s="56"/>
      <c r="AJ16" s="56"/>
      <c r="AK16" s="56"/>
      <c r="AL16" s="62"/>
      <c r="AM16" s="62"/>
      <c r="AN16" s="50">
        <v>509</v>
      </c>
    </row>
    <row r="17" spans="1:41" s="63" customFormat="1" ht="25.9" customHeight="1">
      <c r="A17" s="46">
        <v>13</v>
      </c>
      <c r="B17" s="47" t="s">
        <v>43</v>
      </c>
      <c r="C17" s="48">
        <v>520</v>
      </c>
      <c r="D17" s="49">
        <f t="shared" si="0"/>
        <v>144</v>
      </c>
      <c r="E17" s="50">
        <v>144</v>
      </c>
      <c r="F17" s="51"/>
      <c r="G17" s="52">
        <f t="shared" si="1"/>
        <v>13</v>
      </c>
      <c r="H17" s="50"/>
      <c r="I17" s="69">
        <f t="shared" si="3"/>
        <v>27.692307692307693</v>
      </c>
      <c r="J17" s="50">
        <v>387</v>
      </c>
      <c r="K17" s="54">
        <f t="shared" si="4"/>
        <v>26.875</v>
      </c>
      <c r="L17" s="50">
        <v>1</v>
      </c>
      <c r="M17" s="55"/>
      <c r="N17" s="56"/>
      <c r="O17" s="57"/>
      <c r="P17" s="56">
        <v>0</v>
      </c>
      <c r="Q17" s="56"/>
      <c r="R17" s="58" t="e">
        <f t="shared" si="6"/>
        <v>#DIV/0!</v>
      </c>
      <c r="S17" s="59"/>
      <c r="T17" s="56"/>
      <c r="U17" s="60">
        <v>102</v>
      </c>
      <c r="V17" s="56"/>
      <c r="W17" s="56"/>
      <c r="X17" s="56"/>
      <c r="Y17" s="55">
        <v>530</v>
      </c>
      <c r="Z17" s="61">
        <v>100</v>
      </c>
      <c r="AA17" s="58">
        <f t="shared" si="5"/>
        <v>18.867924528301888</v>
      </c>
      <c r="AB17" s="48">
        <v>10</v>
      </c>
      <c r="AC17" s="56"/>
      <c r="AD17" s="56"/>
      <c r="AE17" s="56" t="e">
        <f t="shared" si="2"/>
        <v>#DIV/0!</v>
      </c>
      <c r="AF17" s="56"/>
      <c r="AG17" s="56"/>
      <c r="AH17" s="56"/>
      <c r="AI17" s="56"/>
      <c r="AJ17" s="56"/>
      <c r="AK17" s="56"/>
      <c r="AL17" s="62"/>
      <c r="AM17" s="62"/>
      <c r="AN17" s="50">
        <v>131</v>
      </c>
    </row>
    <row r="18" spans="1:41" s="63" customFormat="1" ht="25.9" customHeight="1">
      <c r="A18" s="46">
        <v>14</v>
      </c>
      <c r="B18" s="47" t="s">
        <v>44</v>
      </c>
      <c r="C18" s="48">
        <v>1308</v>
      </c>
      <c r="D18" s="49">
        <f t="shared" si="0"/>
        <v>310</v>
      </c>
      <c r="E18" s="50">
        <v>135</v>
      </c>
      <c r="F18" s="51"/>
      <c r="G18" s="52">
        <f t="shared" si="1"/>
        <v>30</v>
      </c>
      <c r="H18" s="50">
        <v>175</v>
      </c>
      <c r="I18" s="67">
        <f t="shared" si="3"/>
        <v>23.700305810397555</v>
      </c>
      <c r="J18" s="50">
        <v>296</v>
      </c>
      <c r="K18" s="54">
        <f t="shared" si="4"/>
        <v>21.925925925925927</v>
      </c>
      <c r="L18" s="50">
        <v>2</v>
      </c>
      <c r="M18" s="55"/>
      <c r="N18" s="56"/>
      <c r="O18" s="57">
        <v>70</v>
      </c>
      <c r="P18" s="56">
        <v>300</v>
      </c>
      <c r="Q18" s="56"/>
      <c r="R18" s="58">
        <f t="shared" si="6"/>
        <v>0</v>
      </c>
      <c r="S18" s="59">
        <v>106</v>
      </c>
      <c r="T18" s="56"/>
      <c r="U18" s="60">
        <v>274</v>
      </c>
      <c r="V18" s="56"/>
      <c r="W18" s="56"/>
      <c r="X18" s="56"/>
      <c r="Y18" s="55">
        <v>1100</v>
      </c>
      <c r="Z18" s="61">
        <v>26</v>
      </c>
      <c r="AA18" s="58">
        <f t="shared" si="5"/>
        <v>2.3636363636363638</v>
      </c>
      <c r="AB18" s="48"/>
      <c r="AC18" s="56"/>
      <c r="AD18" s="56"/>
      <c r="AE18" s="56"/>
      <c r="AF18" s="56"/>
      <c r="AG18" s="56"/>
      <c r="AH18" s="56"/>
      <c r="AI18" s="56"/>
      <c r="AJ18" s="56"/>
      <c r="AK18" s="56"/>
      <c r="AL18" s="62"/>
      <c r="AM18" s="62"/>
      <c r="AN18" s="50">
        <v>105</v>
      </c>
    </row>
    <row r="19" spans="1:41" s="63" customFormat="1" ht="25.9" customHeight="1">
      <c r="A19" s="46">
        <v>16</v>
      </c>
      <c r="B19" s="47" t="s">
        <v>45</v>
      </c>
      <c r="C19" s="48">
        <v>457</v>
      </c>
      <c r="D19" s="49">
        <f t="shared" si="0"/>
        <v>0</v>
      </c>
      <c r="E19" s="50"/>
      <c r="F19" s="51"/>
      <c r="G19" s="52">
        <f t="shared" si="1"/>
        <v>0</v>
      </c>
      <c r="H19" s="50"/>
      <c r="I19" s="67">
        <f t="shared" si="3"/>
        <v>0</v>
      </c>
      <c r="J19" s="50"/>
      <c r="K19" s="50" t="e">
        <f t="shared" si="4"/>
        <v>#DIV/0!</v>
      </c>
      <c r="L19" s="50"/>
      <c r="M19" s="55"/>
      <c r="N19" s="56"/>
      <c r="O19" s="57">
        <v>52</v>
      </c>
      <c r="P19" s="56">
        <v>40</v>
      </c>
      <c r="Q19" s="56"/>
      <c r="R19" s="58">
        <f t="shared" si="6"/>
        <v>0</v>
      </c>
      <c r="S19" s="59"/>
      <c r="T19" s="56"/>
      <c r="U19" s="60"/>
      <c r="V19" s="56"/>
      <c r="W19" s="56"/>
      <c r="X19" s="56"/>
      <c r="Y19" s="55">
        <v>310</v>
      </c>
      <c r="Z19" s="61"/>
      <c r="AA19" s="58">
        <f t="shared" si="5"/>
        <v>0</v>
      </c>
      <c r="AB19" s="48"/>
      <c r="AC19" s="56"/>
      <c r="AD19" s="56"/>
      <c r="AE19" s="56"/>
      <c r="AF19" s="56"/>
      <c r="AG19" s="56"/>
      <c r="AH19" s="56"/>
      <c r="AI19" s="56"/>
      <c r="AJ19" s="56"/>
      <c r="AK19" s="56"/>
      <c r="AL19" s="62"/>
      <c r="AM19" s="62"/>
      <c r="AN19" s="50"/>
    </row>
    <row r="20" spans="1:41" s="63" customFormat="1" ht="25.9" customHeight="1">
      <c r="A20" s="46">
        <v>17</v>
      </c>
      <c r="B20" s="47" t="s">
        <v>46</v>
      </c>
      <c r="C20" s="48">
        <v>130</v>
      </c>
      <c r="D20" s="49">
        <f t="shared" si="0"/>
        <v>0</v>
      </c>
      <c r="E20" s="50"/>
      <c r="F20" s="51"/>
      <c r="G20" s="52">
        <f t="shared" si="1"/>
        <v>0</v>
      </c>
      <c r="H20" s="50"/>
      <c r="I20" s="67">
        <f t="shared" si="3"/>
        <v>0</v>
      </c>
      <c r="J20" s="50"/>
      <c r="K20" s="50" t="e">
        <f t="shared" si="4"/>
        <v>#DIV/0!</v>
      </c>
      <c r="L20" s="50"/>
      <c r="M20" s="55"/>
      <c r="N20" s="56"/>
      <c r="O20" s="57"/>
      <c r="P20" s="56">
        <v>30</v>
      </c>
      <c r="Q20" s="56"/>
      <c r="R20" s="58">
        <f t="shared" si="6"/>
        <v>0</v>
      </c>
      <c r="S20" s="59"/>
      <c r="T20" s="56"/>
      <c r="U20" s="59"/>
      <c r="V20" s="56"/>
      <c r="W20" s="56"/>
      <c r="X20" s="56"/>
      <c r="Y20" s="55">
        <v>210</v>
      </c>
      <c r="Z20" s="61"/>
      <c r="AA20" s="58">
        <f t="shared" si="5"/>
        <v>0</v>
      </c>
      <c r="AB20" s="48"/>
      <c r="AC20" s="56"/>
      <c r="AD20" s="56"/>
      <c r="AE20" s="56"/>
      <c r="AF20" s="56"/>
      <c r="AG20" s="56"/>
      <c r="AH20" s="56"/>
      <c r="AI20" s="56"/>
      <c r="AJ20" s="56"/>
      <c r="AK20" s="56"/>
      <c r="AL20" s="62"/>
      <c r="AM20" s="62"/>
      <c r="AN20" s="50"/>
    </row>
    <row r="21" spans="1:41" s="63" customFormat="1" ht="25.9" customHeight="1">
      <c r="A21" s="46">
        <v>18</v>
      </c>
      <c r="B21" s="70" t="s">
        <v>47</v>
      </c>
      <c r="C21" s="48">
        <v>100</v>
      </c>
      <c r="D21" s="49">
        <f t="shared" si="0"/>
        <v>0</v>
      </c>
      <c r="E21" s="50"/>
      <c r="F21" s="51"/>
      <c r="G21" s="52">
        <f t="shared" si="1"/>
        <v>0</v>
      </c>
      <c r="H21" s="50"/>
      <c r="I21" s="69">
        <f t="shared" si="3"/>
        <v>0</v>
      </c>
      <c r="J21" s="50"/>
      <c r="K21" s="54" t="e">
        <f t="shared" si="4"/>
        <v>#DIV/0!</v>
      </c>
      <c r="L21" s="50"/>
      <c r="M21" s="55"/>
      <c r="N21" s="56"/>
      <c r="O21" s="57"/>
      <c r="P21" s="56"/>
      <c r="Q21" s="56"/>
      <c r="R21" s="58"/>
      <c r="S21" s="59"/>
      <c r="T21" s="56"/>
      <c r="U21" s="59"/>
      <c r="V21" s="56"/>
      <c r="W21" s="56"/>
      <c r="X21" s="56"/>
      <c r="Y21" s="55">
        <v>330</v>
      </c>
      <c r="Z21" s="61"/>
      <c r="AA21" s="58">
        <f t="shared" si="5"/>
        <v>0</v>
      </c>
      <c r="AB21" s="48">
        <v>100</v>
      </c>
      <c r="AC21" s="71"/>
      <c r="AD21" s="56"/>
      <c r="AE21" s="56" t="e">
        <f>AD21/AC21*10</f>
        <v>#DIV/0!</v>
      </c>
      <c r="AF21" s="56"/>
      <c r="AG21" s="56"/>
      <c r="AH21" s="56"/>
      <c r="AI21" s="56"/>
      <c r="AJ21" s="56"/>
      <c r="AK21" s="56"/>
      <c r="AL21" s="62"/>
      <c r="AM21" s="62"/>
      <c r="AN21" s="50"/>
    </row>
    <row r="22" spans="1:41" s="63" customFormat="1" ht="25.9" customHeight="1">
      <c r="A22" s="46">
        <v>20</v>
      </c>
      <c r="B22" s="70" t="s">
        <v>48</v>
      </c>
      <c r="C22" s="48">
        <v>200</v>
      </c>
      <c r="D22" s="49">
        <f t="shared" si="0"/>
        <v>71</v>
      </c>
      <c r="E22" s="50">
        <v>71</v>
      </c>
      <c r="F22" s="51"/>
      <c r="G22" s="52">
        <f t="shared" si="1"/>
        <v>16</v>
      </c>
      <c r="H22" s="50"/>
      <c r="I22" s="69">
        <f t="shared" si="3"/>
        <v>35.5</v>
      </c>
      <c r="J22" s="50">
        <v>144</v>
      </c>
      <c r="K22" s="50">
        <f t="shared" si="4"/>
        <v>20.281690140845072</v>
      </c>
      <c r="L22" s="50">
        <v>2</v>
      </c>
      <c r="M22" s="55"/>
      <c r="N22" s="56"/>
      <c r="O22" s="57"/>
      <c r="P22" s="56"/>
      <c r="Q22" s="56"/>
      <c r="R22" s="58"/>
      <c r="S22" s="59"/>
      <c r="T22" s="56"/>
      <c r="U22" s="59"/>
      <c r="V22" s="56"/>
      <c r="W22" s="56"/>
      <c r="X22" s="56"/>
      <c r="Y22" s="55">
        <v>257</v>
      </c>
      <c r="Z22" s="61"/>
      <c r="AA22" s="58">
        <f t="shared" si="5"/>
        <v>0</v>
      </c>
      <c r="AB22" s="48"/>
      <c r="AC22" s="56"/>
      <c r="AD22" s="56"/>
      <c r="AE22" s="56"/>
      <c r="AF22" s="56"/>
      <c r="AG22" s="56"/>
      <c r="AH22" s="56"/>
      <c r="AI22" s="56"/>
      <c r="AJ22" s="56"/>
      <c r="AK22" s="56"/>
      <c r="AL22" s="62"/>
      <c r="AM22" s="62"/>
      <c r="AN22" s="50">
        <v>55</v>
      </c>
    </row>
    <row r="23" spans="1:41" ht="25.9" customHeight="1">
      <c r="A23" s="46">
        <v>22</v>
      </c>
      <c r="B23" s="70" t="s">
        <v>49</v>
      </c>
      <c r="C23" s="48">
        <v>979</v>
      </c>
      <c r="D23" s="49">
        <f t="shared" si="0"/>
        <v>122</v>
      </c>
      <c r="E23" s="50">
        <v>122</v>
      </c>
      <c r="F23" s="51"/>
      <c r="G23" s="52">
        <f t="shared" si="1"/>
        <v>0</v>
      </c>
      <c r="H23" s="50"/>
      <c r="I23" s="67">
        <f t="shared" si="3"/>
        <v>12.461695607763023</v>
      </c>
      <c r="J23" s="50">
        <v>207</v>
      </c>
      <c r="K23" s="50">
        <f t="shared" si="4"/>
        <v>16.967213114754099</v>
      </c>
      <c r="L23" s="50"/>
      <c r="M23" s="55"/>
      <c r="N23" s="56"/>
      <c r="O23" s="57">
        <v>83</v>
      </c>
      <c r="P23" s="56">
        <v>82</v>
      </c>
      <c r="Q23" s="56"/>
      <c r="R23" s="58">
        <f t="shared" si="6"/>
        <v>0</v>
      </c>
      <c r="S23" s="59"/>
      <c r="T23" s="56"/>
      <c r="U23" s="59"/>
      <c r="V23" s="56"/>
      <c r="W23" s="56"/>
      <c r="X23" s="56"/>
      <c r="Y23" s="55">
        <v>1200</v>
      </c>
      <c r="Z23" s="61"/>
      <c r="AA23" s="58">
        <f t="shared" si="5"/>
        <v>0</v>
      </c>
      <c r="AB23" s="48"/>
      <c r="AC23" s="56"/>
      <c r="AD23" s="56"/>
      <c r="AE23" s="56"/>
      <c r="AF23" s="56"/>
      <c r="AG23" s="56"/>
      <c r="AH23" s="56"/>
      <c r="AI23" s="56"/>
      <c r="AJ23" s="56"/>
      <c r="AK23" s="56"/>
      <c r="AL23" s="72"/>
      <c r="AM23" s="72"/>
      <c r="AN23" s="50">
        <v>122</v>
      </c>
    </row>
    <row r="24" spans="1:41" s="81" customFormat="1" ht="25.9" customHeight="1">
      <c r="A24" s="73"/>
      <c r="B24" s="74" t="s">
        <v>50</v>
      </c>
      <c r="C24" s="75">
        <f>SUM(C5:C23)</f>
        <v>23316</v>
      </c>
      <c r="D24" s="75">
        <f>SUM(D5:D23)</f>
        <v>6092</v>
      </c>
      <c r="E24" s="75">
        <f>SUM(E5:E23)</f>
        <v>5142</v>
      </c>
      <c r="F24" s="51">
        <f t="shared" ref="F24:F26" si="7">C24-D24</f>
        <v>17224</v>
      </c>
      <c r="G24" s="52">
        <f>SUM(G5:G23)</f>
        <v>713</v>
      </c>
      <c r="H24" s="75">
        <f>SUM(H5:H23)</f>
        <v>950</v>
      </c>
      <c r="I24" s="76">
        <f t="shared" si="3"/>
        <v>26.127980785726539</v>
      </c>
      <c r="J24" s="75">
        <f>SUM(J5:J23)</f>
        <v>16767.599999999999</v>
      </c>
      <c r="K24" s="77">
        <f t="shared" si="4"/>
        <v>32.60910151691948</v>
      </c>
      <c r="L24" s="50">
        <f t="shared" ref="L24:Q24" si="8">SUM(L5:L23)</f>
        <v>52</v>
      </c>
      <c r="M24" s="75">
        <f t="shared" si="8"/>
        <v>355</v>
      </c>
      <c r="N24" s="75">
        <f t="shared" si="8"/>
        <v>30</v>
      </c>
      <c r="O24" s="75">
        <f t="shared" si="8"/>
        <v>2280</v>
      </c>
      <c r="P24" s="75">
        <f t="shared" si="8"/>
        <v>3602</v>
      </c>
      <c r="Q24" s="75">
        <f t="shared" si="8"/>
        <v>180</v>
      </c>
      <c r="R24" s="58">
        <f t="shared" si="6"/>
        <v>4.997223764575236</v>
      </c>
      <c r="S24" s="75">
        <f t="shared" ref="S24:Z24" si="9">SUM(S5:S23)</f>
        <v>964</v>
      </c>
      <c r="T24" s="75">
        <f t="shared" si="9"/>
        <v>0</v>
      </c>
      <c r="U24" s="75">
        <f t="shared" si="9"/>
        <v>4370</v>
      </c>
      <c r="V24" s="75">
        <f t="shared" si="9"/>
        <v>100</v>
      </c>
      <c r="W24" s="75">
        <f t="shared" si="9"/>
        <v>80</v>
      </c>
      <c r="X24" s="75">
        <f t="shared" si="9"/>
        <v>17</v>
      </c>
      <c r="Y24" s="75">
        <f t="shared" si="9"/>
        <v>21983</v>
      </c>
      <c r="Z24" s="75">
        <f t="shared" si="9"/>
        <v>646</v>
      </c>
      <c r="AA24" s="58">
        <f t="shared" si="5"/>
        <v>2.9386343993085569</v>
      </c>
      <c r="AB24" s="75">
        <f>SUM(AB5:AB23)</f>
        <v>284</v>
      </c>
      <c r="AC24" s="78">
        <f>SUM(AC5:AC23)</f>
        <v>0</v>
      </c>
      <c r="AD24" s="79">
        <f>SUM(AD5:AD23)</f>
        <v>0</v>
      </c>
      <c r="AE24" s="80" t="e">
        <f t="shared" ref="AE24:AE27" si="10">AD24/AC24*10</f>
        <v>#DIV/0!</v>
      </c>
      <c r="AF24" s="75">
        <f t="shared" ref="AF24:AM24" si="11">SUM(AF5:AF23)</f>
        <v>12</v>
      </c>
      <c r="AG24" s="75">
        <f t="shared" si="11"/>
        <v>0</v>
      </c>
      <c r="AH24" s="75">
        <f t="shared" si="11"/>
        <v>12</v>
      </c>
      <c r="AI24" s="75">
        <f t="shared" si="11"/>
        <v>0</v>
      </c>
      <c r="AJ24" s="75">
        <f t="shared" si="11"/>
        <v>30</v>
      </c>
      <c r="AK24" s="75">
        <f t="shared" si="11"/>
        <v>0</v>
      </c>
      <c r="AL24" s="75">
        <f t="shared" si="11"/>
        <v>2</v>
      </c>
      <c r="AM24" s="75">
        <f t="shared" si="11"/>
        <v>0</v>
      </c>
      <c r="AN24" s="75">
        <f>SUM(AN5:AN23)</f>
        <v>4429</v>
      </c>
      <c r="AO24" s="81">
        <f>AG24+AI24+AK24+AM24</f>
        <v>0</v>
      </c>
    </row>
    <row r="25" spans="1:41" s="91" customFormat="1" ht="25.9" customHeight="1">
      <c r="A25" s="82"/>
      <c r="B25" s="83" t="s">
        <v>51</v>
      </c>
      <c r="C25" s="84">
        <v>5971</v>
      </c>
      <c r="D25" s="49">
        <f t="shared" si="0"/>
        <v>400</v>
      </c>
      <c r="E25" s="84">
        <v>400</v>
      </c>
      <c r="F25" s="51">
        <f t="shared" si="7"/>
        <v>5571</v>
      </c>
      <c r="G25" s="52">
        <f t="shared" ref="G25" si="12">E25-AN25</f>
        <v>100</v>
      </c>
      <c r="H25" s="84">
        <v>0</v>
      </c>
      <c r="I25" s="53">
        <f t="shared" si="3"/>
        <v>6.6990453860324903</v>
      </c>
      <c r="J25" s="84">
        <v>1050</v>
      </c>
      <c r="K25" s="77">
        <f t="shared" si="4"/>
        <v>26.25</v>
      </c>
      <c r="L25" s="84"/>
      <c r="M25" s="85"/>
      <c r="N25" s="85"/>
      <c r="O25" s="86"/>
      <c r="P25" s="85">
        <v>100</v>
      </c>
      <c r="Q25" s="85"/>
      <c r="R25" s="58">
        <f t="shared" si="6"/>
        <v>0</v>
      </c>
      <c r="S25" s="87"/>
      <c r="T25" s="85"/>
      <c r="U25" s="87"/>
      <c r="V25" s="85"/>
      <c r="W25" s="85"/>
      <c r="X25" s="85"/>
      <c r="Y25" s="85">
        <v>9000</v>
      </c>
      <c r="Z25" s="61"/>
      <c r="AA25" s="58">
        <f t="shared" si="5"/>
        <v>0</v>
      </c>
      <c r="AB25" s="84">
        <v>1519</v>
      </c>
      <c r="AC25" s="84">
        <v>200</v>
      </c>
      <c r="AD25" s="84">
        <v>3000</v>
      </c>
      <c r="AE25" s="80">
        <f t="shared" si="10"/>
        <v>150</v>
      </c>
      <c r="AF25" s="88">
        <v>17.5</v>
      </c>
      <c r="AG25" s="85"/>
      <c r="AH25" s="85">
        <v>16</v>
      </c>
      <c r="AI25" s="85"/>
      <c r="AJ25" s="85">
        <v>42.5</v>
      </c>
      <c r="AK25" s="85"/>
      <c r="AL25" s="89">
        <v>3</v>
      </c>
      <c r="AM25" s="89"/>
      <c r="AN25" s="84">
        <v>300</v>
      </c>
      <c r="AO25" s="90">
        <f t="shared" ref="AO25:AO26" si="13">AG25+AI25+AK25+AM25</f>
        <v>0</v>
      </c>
    </row>
    <row r="26" spans="1:41" s="90" customFormat="1" ht="25.9" customHeight="1">
      <c r="A26" s="73"/>
      <c r="B26" s="92" t="s">
        <v>52</v>
      </c>
      <c r="C26" s="84">
        <f>SUM(C24:C25)</f>
        <v>29287</v>
      </c>
      <c r="D26" s="84">
        <f t="shared" ref="D26:H26" si="14">SUM(D24:D25)</f>
        <v>6492</v>
      </c>
      <c r="E26" s="84">
        <f t="shared" si="14"/>
        <v>5542</v>
      </c>
      <c r="F26" s="51">
        <f t="shared" si="7"/>
        <v>22795</v>
      </c>
      <c r="G26" s="52">
        <f>G24+G25</f>
        <v>813</v>
      </c>
      <c r="H26" s="84">
        <f t="shared" si="14"/>
        <v>950</v>
      </c>
      <c r="I26" s="93">
        <f t="shared" si="3"/>
        <v>22.166831700071704</v>
      </c>
      <c r="J26" s="84">
        <f t="shared" ref="J26:AN26" si="15">SUM(J24:J25)</f>
        <v>17817.599999999999</v>
      </c>
      <c r="K26" s="94">
        <f t="shared" si="4"/>
        <v>32.150126308191986</v>
      </c>
      <c r="L26" s="84">
        <f t="shared" si="15"/>
        <v>52</v>
      </c>
      <c r="M26" s="84">
        <f t="shared" si="15"/>
        <v>355</v>
      </c>
      <c r="N26" s="84">
        <f t="shared" si="15"/>
        <v>30</v>
      </c>
      <c r="O26" s="84">
        <f t="shared" si="15"/>
        <v>2280</v>
      </c>
      <c r="P26" s="84">
        <f t="shared" si="15"/>
        <v>3702</v>
      </c>
      <c r="Q26" s="84">
        <f t="shared" si="15"/>
        <v>180</v>
      </c>
      <c r="R26" s="58">
        <f t="shared" si="6"/>
        <v>4.8622366288492707</v>
      </c>
      <c r="S26" s="84">
        <f t="shared" si="15"/>
        <v>964</v>
      </c>
      <c r="T26" s="84">
        <f t="shared" si="15"/>
        <v>0</v>
      </c>
      <c r="U26" s="84">
        <f t="shared" si="15"/>
        <v>4370</v>
      </c>
      <c r="V26" s="84">
        <f t="shared" si="15"/>
        <v>100</v>
      </c>
      <c r="W26" s="84">
        <f t="shared" si="15"/>
        <v>80</v>
      </c>
      <c r="X26" s="84">
        <f t="shared" si="15"/>
        <v>17</v>
      </c>
      <c r="Y26" s="84">
        <f t="shared" si="15"/>
        <v>30983</v>
      </c>
      <c r="Z26" s="84">
        <f t="shared" si="15"/>
        <v>646</v>
      </c>
      <c r="AA26" s="58">
        <f t="shared" si="5"/>
        <v>2.0850143627150373</v>
      </c>
      <c r="AB26" s="84">
        <f t="shared" si="15"/>
        <v>1803</v>
      </c>
      <c r="AC26" s="95">
        <f t="shared" si="15"/>
        <v>200</v>
      </c>
      <c r="AD26" s="96">
        <f t="shared" si="15"/>
        <v>3000</v>
      </c>
      <c r="AE26" s="80">
        <f t="shared" si="10"/>
        <v>150</v>
      </c>
      <c r="AF26" s="84">
        <f t="shared" si="15"/>
        <v>29.5</v>
      </c>
      <c r="AG26" s="84">
        <f t="shared" si="15"/>
        <v>0</v>
      </c>
      <c r="AH26" s="84">
        <f t="shared" si="15"/>
        <v>28</v>
      </c>
      <c r="AI26" s="84">
        <f t="shared" si="15"/>
        <v>0</v>
      </c>
      <c r="AJ26" s="84">
        <f t="shared" si="15"/>
        <v>72.5</v>
      </c>
      <c r="AK26" s="84">
        <f t="shared" si="15"/>
        <v>0</v>
      </c>
      <c r="AL26" s="84">
        <f t="shared" si="15"/>
        <v>5</v>
      </c>
      <c r="AM26" s="84">
        <f t="shared" si="15"/>
        <v>0</v>
      </c>
      <c r="AN26" s="84">
        <f t="shared" si="15"/>
        <v>4729</v>
      </c>
      <c r="AO26" s="90">
        <f t="shared" si="13"/>
        <v>0</v>
      </c>
    </row>
    <row r="27" spans="1:41" s="110" customFormat="1" ht="23.25">
      <c r="A27" s="97"/>
      <c r="B27" s="98" t="s">
        <v>53</v>
      </c>
      <c r="C27" s="99">
        <v>22373</v>
      </c>
      <c r="D27" s="100">
        <v>12303</v>
      </c>
      <c r="E27" s="100">
        <v>10713</v>
      </c>
      <c r="F27" s="51"/>
      <c r="G27" s="101">
        <v>1094</v>
      </c>
      <c r="H27" s="100">
        <v>1590</v>
      </c>
      <c r="I27" s="102">
        <v>56</v>
      </c>
      <c r="J27" s="100">
        <v>29729</v>
      </c>
      <c r="K27" s="103">
        <f t="shared" si="4"/>
        <v>27.750396714272377</v>
      </c>
      <c r="L27" s="100">
        <v>45</v>
      </c>
      <c r="M27" s="104">
        <v>555</v>
      </c>
      <c r="N27" s="105">
        <v>165</v>
      </c>
      <c r="O27" s="106">
        <v>3343</v>
      </c>
      <c r="P27" s="104">
        <v>4149</v>
      </c>
      <c r="Q27" s="105">
        <v>560</v>
      </c>
      <c r="R27" s="107">
        <f t="shared" si="6"/>
        <v>13.497228247770545</v>
      </c>
      <c r="S27" s="104">
        <v>925</v>
      </c>
      <c r="T27" s="105">
        <v>1087</v>
      </c>
      <c r="U27" s="104">
        <v>4487</v>
      </c>
      <c r="V27" s="105">
        <v>1794</v>
      </c>
      <c r="W27" s="105">
        <v>190</v>
      </c>
      <c r="X27" s="105">
        <v>56.9</v>
      </c>
      <c r="Y27" s="104">
        <v>21054</v>
      </c>
      <c r="Z27" s="108">
        <v>3783</v>
      </c>
      <c r="AA27" s="107">
        <f t="shared" si="5"/>
        <v>17.968082074665144</v>
      </c>
      <c r="AB27" s="99">
        <v>366</v>
      </c>
      <c r="AC27" s="100">
        <v>4.5</v>
      </c>
      <c r="AD27" s="100">
        <v>81</v>
      </c>
      <c r="AE27" s="109">
        <f t="shared" si="10"/>
        <v>180</v>
      </c>
      <c r="AF27" s="100">
        <v>20</v>
      </c>
      <c r="AG27" s="100"/>
      <c r="AH27" s="100">
        <v>18.5</v>
      </c>
      <c r="AI27" s="100"/>
      <c r="AJ27" s="100">
        <v>30</v>
      </c>
      <c r="AK27" s="100"/>
      <c r="AL27" s="100"/>
      <c r="AM27" s="100"/>
      <c r="AN27" s="100">
        <v>10194</v>
      </c>
    </row>
    <row r="28" spans="1:41" ht="18">
      <c r="A28" s="111"/>
      <c r="B28" s="111"/>
      <c r="O28" s="113"/>
      <c r="Z28" s="114"/>
    </row>
    <row r="29" spans="1:41" ht="18.75">
      <c r="O29" s="116"/>
      <c r="Z29" s="117"/>
    </row>
    <row r="30" spans="1:41" ht="29.45" customHeight="1">
      <c r="B30" s="118"/>
      <c r="E30" s="119"/>
      <c r="F30" s="119"/>
      <c r="O30" s="113"/>
      <c r="Z30" s="114"/>
    </row>
    <row r="33" spans="2:2" ht="22.9" customHeight="1">
      <c r="B33" s="120"/>
    </row>
    <row r="34" spans="2:2" ht="13.15" customHeight="1">
      <c r="B34" s="120"/>
    </row>
    <row r="35" spans="2:2" ht="46.15" customHeight="1">
      <c r="B35" s="120"/>
    </row>
  </sheetData>
  <mergeCells count="36">
    <mergeCell ref="AF3:AG3"/>
    <mergeCell ref="AH3:AI3"/>
    <mergeCell ref="AJ3:AK3"/>
    <mergeCell ref="AL3:AM3"/>
    <mergeCell ref="X3:X4"/>
    <mergeCell ref="Y3:Y4"/>
    <mergeCell ref="Z3:Z4"/>
    <mergeCell ref="AA3:AA4"/>
    <mergeCell ref="AB3:AB4"/>
    <mergeCell ref="AC3:AE3"/>
    <mergeCell ref="P3:P4"/>
    <mergeCell ref="Q3:Q4"/>
    <mergeCell ref="R3:R4"/>
    <mergeCell ref="S3:T3"/>
    <mergeCell ref="U3:V3"/>
    <mergeCell ref="W3:W4"/>
    <mergeCell ref="Y2:AA2"/>
    <mergeCell ref="AB2:AE2"/>
    <mergeCell ref="AF2:AM2"/>
    <mergeCell ref="C3:C4"/>
    <mergeCell ref="D3:D4"/>
    <mergeCell ref="E3:I3"/>
    <mergeCell ref="J3:J4"/>
    <mergeCell ref="K3:K4"/>
    <mergeCell ref="M3:M4"/>
    <mergeCell ref="N3:N4"/>
    <mergeCell ref="B1:AC1"/>
    <mergeCell ref="A2:A4"/>
    <mergeCell ref="B2:B4"/>
    <mergeCell ref="C2:K2"/>
    <mergeCell ref="L2:L4"/>
    <mergeCell ref="M2:N2"/>
    <mergeCell ref="O2:O4"/>
    <mergeCell ref="P2:R2"/>
    <mergeCell ref="S2:V2"/>
    <mergeCell ref="W2:X2"/>
  </mergeCells>
  <pageMargins left="0.11811023622047245" right="0.11811023622047245" top="0.35433070866141736" bottom="0.35433070866141736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УЗ(22)</vt:lpstr>
      <vt:lpstr>'УЗ(22)'!Заголовки_для_печати</vt:lpstr>
      <vt:lpstr>'УЗ(22)'!Область_печати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Маргарита Петровна</dc:creator>
  <cp:lastModifiedBy>Маргарита Петровна</cp:lastModifiedBy>
  <dcterms:created xsi:type="dcterms:W3CDTF">2019-08-22T06:28:52Z</dcterms:created>
  <dcterms:modified xsi:type="dcterms:W3CDTF">2019-08-22T06:29:10Z</dcterms:modified>
</cp:coreProperties>
</file>