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РЕЙТИНГ" sheetId="1" r:id="rId1"/>
    <sheet name="ПОКАЗАТЕЛИ" sheetId="2" r:id="rId2"/>
  </sheets>
  <definedNames>
    <definedName name="_xlnm.Print_Titles" localSheetId="1">'ПОКАЗАТЕЛИ'!$A:$A</definedName>
  </definedNames>
  <calcPr fullCalcOnLoad="1"/>
</workbook>
</file>

<file path=xl/sharedStrings.xml><?xml version="1.0" encoding="utf-8"?>
<sst xmlns="http://schemas.openxmlformats.org/spreadsheetml/2006/main" count="242" uniqueCount="180">
  <si>
    <t>1.1</t>
  </si>
  <si>
    <t>1.2</t>
  </si>
  <si>
    <t>ПОКАЗАТЕЛЬ 1. Среднесрочное финансовое планирование</t>
  </si>
  <si>
    <t>Наименование Главного распорядителя средств бюджета</t>
  </si>
  <si>
    <t>1.3</t>
  </si>
  <si>
    <t>Оценка 1.3</t>
  </si>
  <si>
    <t>Пояснения к показателям:</t>
  </si>
  <si>
    <t xml:space="preserve">1.1 - Позитивно расценивается рост доли бюджетных ассигнований ГРБС за отчетный год, утвержденных решением о бюджете, предусмотренных в рамках целевых программ. </t>
  </si>
  <si>
    <t>1.2 - Позитивно расценивается рост доли бюджетных ассигнований на предоставление  муниципальных услуг, оказываемых казенными учреждениями в соответствии с муниципальным заданием</t>
  </si>
  <si>
    <t>1.3 - Позитивно расценивается рост доли бюджетных ассигнований на предоставление муниципальных услуг, определенных на основании расчетно-нормативных затрат</t>
  </si>
  <si>
    <t>1.4 - Положительное значение показателя  свидетельствует о несоблюдении сроков предоставления реестра расходных обязательств</t>
  </si>
  <si>
    <t>1.5 - Положительно расценивается  значение доли суммы расходов, отраженных в обосновании бюджетных ассигнований, планирование которых осуществляется в рамках целевых программ и нормативным методом, превышающее 60%</t>
  </si>
  <si>
    <t>1.4</t>
  </si>
  <si>
    <t>Оценка 1.4</t>
  </si>
  <si>
    <t>1.5</t>
  </si>
  <si>
    <t>Оценка 1.5</t>
  </si>
  <si>
    <t>2.1</t>
  </si>
  <si>
    <t>Оценка 2.1</t>
  </si>
  <si>
    <t>2.1 - Показатель отражает равномерность расходов в отчетном году. Целевым ориентиром  является значение показателя, при котром кассовые расходы в 4 квартале достигают менее  трети годовых расходов</t>
  </si>
  <si>
    <t>2.2</t>
  </si>
  <si>
    <t>Оценка 2.2</t>
  </si>
  <si>
    <t>2.3</t>
  </si>
  <si>
    <t>Оценка 2.3</t>
  </si>
  <si>
    <t xml:space="preserve">2.2 - Показатель  характеризует деятельность ГРБС  по распределению ЛБО между казенными учреждениями. </t>
  </si>
  <si>
    <t>2.3 - Показатель характеризует деятельность ГРБС по распределению субсидий между подведомственными учреждениями</t>
  </si>
  <si>
    <t>2.4</t>
  </si>
  <si>
    <t>Оценка 2.4</t>
  </si>
  <si>
    <t>2.4 - Негативным считается факт накопления объема просроченной  кредиторской задолженности</t>
  </si>
  <si>
    <t>2.5</t>
  </si>
  <si>
    <t>Оценка 2.5</t>
  </si>
  <si>
    <t xml:space="preserve">2.5 - Положительно расценивается  снижение по сравнению с началом года </t>
  </si>
  <si>
    <t>2.6</t>
  </si>
  <si>
    <t>Оценка 2.6</t>
  </si>
  <si>
    <t xml:space="preserve">2.6 - Положительно расценивается  снижение по сравнению с началом года </t>
  </si>
  <si>
    <t>ПОКАЗАТЕЛЬ 3. Учет и отчетность</t>
  </si>
  <si>
    <t>3.1</t>
  </si>
  <si>
    <t>3.1 - Положительно расценивается отсутствие нарушения сроков предоставления годовой отчетности</t>
  </si>
  <si>
    <t>3.2</t>
  </si>
  <si>
    <t>Оценка 3.1</t>
  </si>
  <si>
    <t>Оценка 3.2</t>
  </si>
  <si>
    <t>3.2 - положительно расценивается отсутствие ошибок в годовой отчетности</t>
  </si>
  <si>
    <t>3.3</t>
  </si>
  <si>
    <t>Оценка 3.3</t>
  </si>
  <si>
    <t>3.3 - Позитивно расценивается факт наличия таблицы "Сведения о мерах по повышению эффективности расходования бюджетных средств" в составе поячнительной записки к годовой отчетности</t>
  </si>
  <si>
    <t>3.4</t>
  </si>
  <si>
    <t>Оценка 3.4</t>
  </si>
  <si>
    <t>3.4 - Показатель отражает своевременность предоставления отчета и уровень качества его подготовки</t>
  </si>
  <si>
    <t>ПОКАЗАТЕЛЬ 4. Финансовый контроль</t>
  </si>
  <si>
    <t>4.1</t>
  </si>
  <si>
    <t>Оценка 4.1</t>
  </si>
  <si>
    <t>4.2</t>
  </si>
  <si>
    <t>4.1 - Позитивно расценивается, если внутренний контроль соответствует следующим зарактеристикам: контроль за результативностью (эффекктивностью) использования бюджетных средств, обеспечение надежности и точности информации, соблюдение норм законодательства, выполнение мероприятий планов в соответствии с целями и задачами ГРБС</t>
  </si>
  <si>
    <t>Оценка 4.2</t>
  </si>
  <si>
    <t>4.2 - Положительно расценивается значение доли подведомственных учреждений, в отношении которых проведены контрольные мероприяти, превышающее 50%</t>
  </si>
  <si>
    <t>4.3</t>
  </si>
  <si>
    <t>Оценка 4.3</t>
  </si>
  <si>
    <t>4.3 - Позитивно расценивается факт наличия  заполненной таблицы "Сведения о проведении инвентаризации" и ее качества</t>
  </si>
  <si>
    <t>4.4</t>
  </si>
  <si>
    <t>Оценка 4.4</t>
  </si>
  <si>
    <t>4.4 - Наличие установленных недостач и хищений денежных средств и материальных ценностей свидетельствует о низком качестве финансового менеджмента.</t>
  </si>
  <si>
    <t>ПОКАЗАТЕЛЬ 5. Исполнение судебных актов</t>
  </si>
  <si>
    <t>5.1</t>
  </si>
  <si>
    <t>Оценка 5.1</t>
  </si>
  <si>
    <t>5.2</t>
  </si>
  <si>
    <t>ПОКАЗАТЕЛЬ 6. Автоматизация бюджетного процесса</t>
  </si>
  <si>
    <t>6.1</t>
  </si>
  <si>
    <t>Оценка 6.1</t>
  </si>
  <si>
    <t>6.1 - Показатель характеризует процесс внедрения электронного документооборота между ГРБС и УФ</t>
  </si>
  <si>
    <t>5.1 - Позитивно оценивается  сокращение суммы подлежащей взысканию</t>
  </si>
  <si>
    <t>5.2 - Позитивно расценивается сокращение суммы, подлежащей взысканию по неисполненным исполнительным документам</t>
  </si>
  <si>
    <t>Оценка 5.2</t>
  </si>
  <si>
    <t>Наименование главного распорядителя</t>
  </si>
  <si>
    <t>Рейтинговая оценка</t>
  </si>
  <si>
    <t>Показатели мониторинга качества финансового менеджмента ГРБС</t>
  </si>
  <si>
    <t xml:space="preserve"> Финансовый контроль</t>
  </si>
  <si>
    <t xml:space="preserve">   Учет и отчетность</t>
  </si>
  <si>
    <t>Исполнение бюджета муниципального образования</t>
  </si>
  <si>
    <t>Исполнение судебных актов</t>
  </si>
  <si>
    <t>Автоматизация бюджетного процесса</t>
  </si>
  <si>
    <t>Администрация Можгинского района</t>
  </si>
  <si>
    <t>Районный Совет депутатов</t>
  </si>
  <si>
    <t>Можгинская районная больница филиал муниципального учреждения здравоохранения Можгинская центральная районная больница</t>
  </si>
  <si>
    <t>Муниципальное учреждение Управление культуры Администрации Можгинского района</t>
  </si>
  <si>
    <t>Муниципальное учреждение Управление народного образования Администрации Можгинского района</t>
  </si>
  <si>
    <t xml:space="preserve">Оценка 1.2 </t>
  </si>
  <si>
    <t>Оценка 1.1 E (P)= P/100</t>
  </si>
  <si>
    <r>
      <t xml:space="preserve">Расчет показателя  </t>
    </r>
    <r>
      <rPr>
        <b/>
        <sz val="10"/>
        <rFont val="Arial"/>
        <family val="2"/>
      </rPr>
      <t>P=Sp/S*100</t>
    </r>
  </si>
  <si>
    <r>
      <t xml:space="preserve">Расчет показателя  </t>
    </r>
    <r>
      <rPr>
        <b/>
        <sz val="10"/>
        <rFont val="Arial"/>
        <family val="2"/>
      </rPr>
      <t>P=100*St/S</t>
    </r>
  </si>
  <si>
    <r>
      <t>Расчет показателя</t>
    </r>
    <r>
      <rPr>
        <b/>
        <sz val="10"/>
        <rFont val="Arial"/>
        <family val="2"/>
      </rPr>
      <t xml:space="preserve"> P= 100*St/S</t>
    </r>
  </si>
  <si>
    <r>
      <t xml:space="preserve">Колличество  дней отклонения даты предоставления реестра расходных обязательств на очередной финансовый год и плановый период от установленной даты </t>
    </r>
    <r>
      <rPr>
        <b/>
        <sz val="10"/>
        <rFont val="Arial"/>
        <family val="2"/>
      </rPr>
      <t>(P)</t>
    </r>
  </si>
  <si>
    <t>1.1 Доля бюджетных ассигнований, предусмотренных в рамках целевых программ</t>
  </si>
  <si>
    <t>1.2 Доля бюджетных ассигнований на предоставление муниципальных услуг (выполнение работ) физическим и юридическим лицам, оказываемых в соответствии с муниципальными заданиями</t>
  </si>
  <si>
    <t>1.3 Доля ассигнований на предоставление муниципальных услуг (работ) физическим и юридическим лицам, определяемых на основании расчетно- нормативных затрат</t>
  </si>
  <si>
    <t>1.4 Своевременность представления реестра расходных обязательств главных распорядителей</t>
  </si>
  <si>
    <t>1.5 Качество подготовки обоснований бюджетных ассигнований</t>
  </si>
  <si>
    <r>
      <t xml:space="preserve">Расчет показателя </t>
    </r>
    <r>
      <rPr>
        <b/>
        <sz val="10"/>
        <rFont val="Arial"/>
        <family val="2"/>
      </rPr>
      <t>P= (S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+S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)/ S</t>
    </r>
    <r>
      <rPr>
        <b/>
        <vertAlign val="subscript"/>
        <sz val="10"/>
        <rFont val="Arial"/>
        <family val="2"/>
      </rPr>
      <t>0</t>
    </r>
  </si>
  <si>
    <t>ПОКАЗАТЕЛЬ 2. Исполнение бюджета муниципального образования "Можгинский район"</t>
  </si>
  <si>
    <t>2.1 Равномерность расходов</t>
  </si>
  <si>
    <r>
      <t xml:space="preserve">Расчет показателя </t>
    </r>
    <r>
      <rPr>
        <b/>
        <sz val="10"/>
        <rFont val="Arial"/>
        <family val="2"/>
      </rPr>
      <t>P= 100* (Е-Еср.)/ Еср.</t>
    </r>
  </si>
  <si>
    <t>Муниципальное бюджетное учреждение социального обслуживания "Комплексный центр социального обслуживания населения Можгинского района"</t>
  </si>
  <si>
    <t>2.2 Своевременность распределения лимитов бюджетных обязательств между казенными учреждениями подведомственной сети</t>
  </si>
  <si>
    <r>
      <t xml:space="preserve">Расчет показателя </t>
    </r>
    <r>
      <rPr>
        <b/>
        <sz val="10"/>
        <rFont val="Arial"/>
        <family val="2"/>
      </rPr>
      <t>P= 100* I/L</t>
    </r>
  </si>
  <si>
    <t>2.3 Своевременность распределения субсидий на выполнение муниципального задания между подведомственными учреждениями</t>
  </si>
  <si>
    <r>
      <t xml:space="preserve">Расчет показателя </t>
    </r>
    <r>
      <rPr>
        <b/>
        <sz val="10"/>
        <rFont val="Arial"/>
        <family val="2"/>
      </rPr>
      <t>P=100*s/S</t>
    </r>
  </si>
  <si>
    <t>2.4 Эффективность управления просроченной кредиторской задолженностью</t>
  </si>
  <si>
    <r>
      <t xml:space="preserve">Расчет показателя </t>
    </r>
    <r>
      <rPr>
        <b/>
        <sz val="10"/>
        <rFont val="Arial"/>
        <family val="2"/>
      </rPr>
      <t>P=100*К/Е</t>
    </r>
  </si>
  <si>
    <t>2.5 Динамика управления просроченной кредиторской задолженностью по расчетам с поставщиками и подрядчиками</t>
  </si>
  <si>
    <r>
      <t xml:space="preserve">Расчет показателя </t>
    </r>
    <r>
      <rPr>
        <b/>
        <sz val="10"/>
        <rFont val="Arial"/>
        <family val="2"/>
      </rPr>
      <t>P=100* (Kn-K</t>
    </r>
    <r>
      <rPr>
        <b/>
        <vertAlign val="subscript"/>
        <sz val="10"/>
        <rFont val="Arial"/>
        <family val="2"/>
      </rPr>
      <t>n-1</t>
    </r>
    <r>
      <rPr>
        <b/>
        <sz val="10"/>
        <rFont val="Arial"/>
        <family val="2"/>
      </rPr>
      <t>)/ K</t>
    </r>
    <r>
      <rPr>
        <b/>
        <vertAlign val="subscript"/>
        <sz val="10"/>
        <rFont val="Arial"/>
        <family val="2"/>
      </rPr>
      <t>n-1</t>
    </r>
  </si>
  <si>
    <t>2.6 Динамика управления дебиторской задолженностью по расчетам с поставщиками и подрядчиками</t>
  </si>
  <si>
    <r>
      <t xml:space="preserve">Расчет показателя </t>
    </r>
    <r>
      <rPr>
        <b/>
        <sz val="10"/>
        <rFont val="Arial"/>
        <family val="2"/>
      </rPr>
      <t>P=100* (Dn-D</t>
    </r>
    <r>
      <rPr>
        <b/>
        <vertAlign val="subscript"/>
        <sz val="10"/>
        <rFont val="Arial"/>
        <family val="2"/>
      </rPr>
      <t>n-1</t>
    </r>
    <r>
      <rPr>
        <b/>
        <sz val="10"/>
        <rFont val="Arial"/>
        <family val="2"/>
      </rPr>
      <t>)/ D</t>
    </r>
    <r>
      <rPr>
        <b/>
        <vertAlign val="subscript"/>
        <sz val="10"/>
        <rFont val="Arial"/>
        <family val="2"/>
      </rPr>
      <t>n-1</t>
    </r>
  </si>
  <si>
    <r>
      <t>Количество форм отчетов в составе бюджетной отчетости, предоставленных ГРБС с нарушением установленных сроков</t>
    </r>
    <r>
      <rPr>
        <b/>
        <sz val="10"/>
        <rFont val="Arial"/>
        <family val="2"/>
      </rPr>
      <t xml:space="preserve"> (s)</t>
    </r>
  </si>
  <si>
    <r>
      <t xml:space="preserve">Общее количество форм очтетов, предоставленных ГРБС в составе отчетности </t>
    </r>
    <r>
      <rPr>
        <b/>
        <sz val="10"/>
        <rFont val="Arial"/>
        <family val="2"/>
      </rPr>
      <t>(S)</t>
    </r>
  </si>
  <si>
    <t>3.2 Качество отчетности,предоставляемой в Управление финансов Можгинского района</t>
  </si>
  <si>
    <t>3.1 Соблюдение сроков предоставления годовой бюджетной отчетности в Управление финансов Можгинского района</t>
  </si>
  <si>
    <r>
      <t xml:space="preserve">Количество форм отчетов, предоставленных с ошибками </t>
    </r>
    <r>
      <rPr>
        <b/>
        <sz val="10"/>
        <rFont val="Arial"/>
        <family val="2"/>
      </rPr>
      <t>(s)</t>
    </r>
  </si>
  <si>
    <r>
      <t xml:space="preserve">Общее количество форм отчетов, предоставленных в составе годовой отчетности </t>
    </r>
    <r>
      <rPr>
        <b/>
        <sz val="10"/>
        <rFont val="Arial"/>
        <family val="2"/>
      </rPr>
      <t>(S)</t>
    </r>
  </si>
  <si>
    <r>
      <t xml:space="preserve">Расчет показателя </t>
    </r>
    <r>
      <rPr>
        <b/>
        <sz val="10"/>
        <rFont val="Arial"/>
        <family val="2"/>
      </rPr>
      <t>P=100* (s/S)</t>
    </r>
  </si>
  <si>
    <t>3.3 Предоставление в составе годовой бюджетной отчетности "Сведений о мерах по повышению эффективности расходования бюджетных средств"</t>
  </si>
  <si>
    <t>3.4 Своевременность и качество предоставления "Отчета о выполнении плана по сети, штатам и контингентам получателей бюджетных средств"</t>
  </si>
  <si>
    <t>4.1 Осуществление мероприятий внутреннего контроля</t>
  </si>
  <si>
    <r>
      <t xml:space="preserve">Расчет показателя </t>
    </r>
    <r>
      <rPr>
        <b/>
        <sz val="10"/>
        <color indexed="8"/>
        <rFont val="Arial"/>
        <family val="2"/>
      </rPr>
      <t xml:space="preserve">P= (да, нет) </t>
    </r>
    <r>
      <rPr>
        <sz val="8"/>
        <color indexed="8"/>
        <rFont val="Arial"/>
        <family val="0"/>
      </rPr>
      <t xml:space="preserve">Наличие в годовой отчетности таблицы "Сведения о результатах мероприятий внутреннего контроля" </t>
    </r>
  </si>
  <si>
    <r>
      <t xml:space="preserve">Расчет показателя </t>
    </r>
    <r>
      <rPr>
        <b/>
        <sz val="10"/>
        <rFont val="Arial"/>
        <family val="2"/>
      </rPr>
      <t xml:space="preserve">P= (да, нет) </t>
    </r>
    <r>
      <rPr>
        <sz val="8"/>
        <rFont val="Arial"/>
        <family val="2"/>
      </rPr>
      <t>Предоставление отчета в установленные сроки в соответствии с требованиями, а также отсутствие корректировок</t>
    </r>
  </si>
  <si>
    <r>
      <t xml:space="preserve">Расчет показателя </t>
    </r>
    <r>
      <rPr>
        <b/>
        <sz val="10"/>
        <rFont val="Arial"/>
        <family val="2"/>
      </rPr>
      <t xml:space="preserve">P= (да, нет) </t>
    </r>
    <r>
      <rPr>
        <sz val="8"/>
        <rFont val="Arial"/>
        <family val="2"/>
      </rPr>
      <t>Наличие в годовой бюджетной отчетности заполненной таблицы "Сведения о мерах по повышению эффективности расходования бюджетных средств"</t>
    </r>
  </si>
  <si>
    <t>4.2 Доля подведомственных учреждений, в отношении которых проведены контрольные мероприятия</t>
  </si>
  <si>
    <r>
      <t xml:space="preserve">Количество проверенных казенных и бюджетных учреждений при осуществлении финансового контроля </t>
    </r>
    <r>
      <rPr>
        <b/>
        <sz val="10"/>
        <rFont val="Arial"/>
        <family val="2"/>
      </rPr>
      <t>(s)</t>
    </r>
  </si>
  <si>
    <r>
      <t xml:space="preserve">Общее количество подведомственных казенных и бюджетных учреждений </t>
    </r>
    <r>
      <rPr>
        <b/>
        <sz val="10"/>
        <rFont val="Arial"/>
        <family val="2"/>
      </rPr>
      <t>(S)</t>
    </r>
  </si>
  <si>
    <r>
      <t xml:space="preserve">Расчет показателя </t>
    </r>
    <r>
      <rPr>
        <b/>
        <sz val="10"/>
        <rFont val="Arial"/>
        <family val="2"/>
      </rPr>
      <t>P=100* s/S</t>
    </r>
  </si>
  <si>
    <t>4.3 Проведение инвентаризаций</t>
  </si>
  <si>
    <r>
      <t xml:space="preserve">Расчет показателя </t>
    </r>
    <r>
      <rPr>
        <b/>
        <sz val="10"/>
        <rFont val="Arial"/>
        <family val="2"/>
      </rPr>
      <t xml:space="preserve">P= (да, нет) </t>
    </r>
    <r>
      <rPr>
        <sz val="8"/>
        <rFont val="Arial"/>
        <family val="0"/>
      </rPr>
      <t>Наличие в годовой отчетности заполненной таблицы "Сведения о проведении инвентаризаций" по форме утвержденной приказом МФ РФ</t>
    </r>
  </si>
  <si>
    <t>4.4 Доля недостач и хищений денежных средств и материальных ценностей</t>
  </si>
  <si>
    <r>
      <t xml:space="preserve">Расчет показателя </t>
    </r>
    <r>
      <rPr>
        <b/>
        <sz val="10"/>
        <rFont val="Arial"/>
        <family val="2"/>
      </rPr>
      <t xml:space="preserve">P=100* (T/ O+N+M+A+R+S+V) </t>
    </r>
  </si>
  <si>
    <t>5.1 Сумма, подлежащая взысканию по исполнительным документам</t>
  </si>
  <si>
    <r>
      <t xml:space="preserve">Расчет показателя </t>
    </r>
    <r>
      <rPr>
        <b/>
        <sz val="10"/>
        <rFont val="Arial"/>
        <family val="2"/>
      </rPr>
      <t>P=100* (S/E)</t>
    </r>
  </si>
  <si>
    <t>5.2 Исполнение судебных решений по денежным обязательствам главного распорядителя</t>
  </si>
  <si>
    <r>
      <t xml:space="preserve">Расчет показателя </t>
    </r>
    <r>
      <rPr>
        <b/>
        <sz val="10"/>
        <rFont val="Arial"/>
        <family val="2"/>
      </rPr>
      <t>P=100* (S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)/S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</si>
  <si>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6.1 Наличие системы электронного документооборота ГРБС с Управлением финансов </t>
  </si>
  <si>
    <t>нет</t>
  </si>
  <si>
    <t>Итоговая оцека качества финансовго менеджмента ГРБС (Е)</t>
  </si>
  <si>
    <t>Средний уровень качества финансового менеджмента ГРБС - (Е)</t>
  </si>
  <si>
    <t>x</t>
  </si>
  <si>
    <t>Отклонение итоговой оценки качества финансовго менеджмента главного распорядителя от максимально возможного уровня качества финансового менеджмента ГРБС ("дельта")</t>
  </si>
  <si>
    <r>
      <t>Сумма установленных недостач и хищений денежных средств и материальных ценностей ГРБС, тыс.руб.</t>
    </r>
    <r>
      <rPr>
        <b/>
        <sz val="10"/>
        <rFont val="Arial"/>
        <family val="2"/>
      </rPr>
      <t xml:space="preserve"> (T)</t>
    </r>
  </si>
  <si>
    <r>
      <t xml:space="preserve">Остаточная стоимость основных средств ГРБС на 1 января года, следующего за отчетным тыс.руб.  </t>
    </r>
    <r>
      <rPr>
        <b/>
        <sz val="10"/>
        <rFont val="Arial"/>
        <family val="2"/>
      </rPr>
      <t>(O)</t>
    </r>
  </si>
  <si>
    <r>
      <t xml:space="preserve">Остаточная  стоимость нематериальных активов ГРБС на 1 января года, следующего за отчетным тыс.руб.  </t>
    </r>
    <r>
      <rPr>
        <b/>
        <sz val="10"/>
        <rFont val="Arial"/>
        <family val="2"/>
      </rPr>
      <t>(N)</t>
    </r>
  </si>
  <si>
    <r>
      <t xml:space="preserve">Материальные запасы ГРБС  на 1 января года, следующего за отчетным тыс.руб.  </t>
    </r>
    <r>
      <rPr>
        <b/>
        <sz val="10"/>
        <rFont val="Arial"/>
        <family val="2"/>
      </rPr>
      <t>(M)</t>
    </r>
  </si>
  <si>
    <r>
      <t xml:space="preserve">Вложения ГРБС в нефинансовые активы на 1 января года, следующего за отчетным тыс.руб.  </t>
    </r>
    <r>
      <rPr>
        <b/>
        <sz val="10"/>
        <rFont val="Arial"/>
        <family val="2"/>
      </rPr>
      <t>(A)</t>
    </r>
  </si>
  <si>
    <r>
      <t xml:space="preserve">Нефинансовые активы ГРБС в пути на 1января года, следующего за отчетным тыс.руб.  </t>
    </r>
    <r>
      <rPr>
        <b/>
        <sz val="10"/>
        <rFont val="Arial"/>
        <family val="2"/>
      </rPr>
      <t>(R)</t>
    </r>
  </si>
  <si>
    <r>
      <t xml:space="preserve">Денежные средства ГРБС на 1января года, следующего за отчетным тыс.руб.  </t>
    </r>
    <r>
      <rPr>
        <b/>
        <sz val="10"/>
        <rFont val="Arial"/>
        <family val="2"/>
      </rPr>
      <t>(S)</t>
    </r>
  </si>
  <si>
    <r>
      <t xml:space="preserve">Финансовые вложения ГРБС на 1января года, следующего за отчетным тыс.руб.  </t>
    </r>
    <r>
      <rPr>
        <b/>
        <sz val="10"/>
        <rFont val="Arial"/>
        <family val="2"/>
      </rPr>
      <t>(V)</t>
    </r>
  </si>
  <si>
    <r>
      <t xml:space="preserve">Расчет показателя </t>
    </r>
    <r>
      <rPr>
        <b/>
        <sz val="10"/>
        <rFont val="Arial"/>
        <family val="2"/>
      </rPr>
      <t xml:space="preserve">P= (да, нет) </t>
    </r>
    <r>
      <rPr>
        <sz val="8"/>
        <rFont val="Arial"/>
        <family val="0"/>
      </rPr>
      <t>Наличие системы электронного документооборота ГРБС с Управлением финансов</t>
    </r>
  </si>
  <si>
    <r>
      <t xml:space="preserve">Сумма по исковым требованиям к главному распорядителю, подлежащая взысканию по неисполненным исполнительным документам, за счет средств бюджета на начало отчетного года тыс.руб. </t>
    </r>
    <r>
      <rPr>
        <b/>
        <sz val="10"/>
        <rFont val="Arial"/>
        <family val="2"/>
      </rPr>
      <t>(S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</si>
  <si>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 xml:space="preserve">Сумма по исковым требованиям к главному распорядителю, подлежащая взысканию по неисполненным исполнительным документам, за счет средств бюджета на конец отчетного периода тыс.руб. </t>
    </r>
    <r>
      <rPr>
        <b/>
        <sz val="10"/>
        <rFont val="Arial"/>
        <family val="2"/>
      </rPr>
      <t>(S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</si>
  <si>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 xml:space="preserve">Кассовое исполнение расходов ГРБС в отчетном году тыс.руб. </t>
    </r>
    <r>
      <rPr>
        <b/>
        <sz val="10"/>
        <rFont val="Arial"/>
        <family val="2"/>
      </rPr>
      <t>(E)</t>
    </r>
  </si>
  <si>
    <r>
      <t xml:space="preserve">Общая сумма  исковых требований в денежном выражении,определенная судом ко взысканию по судебным решениям, вступившим в законную силу в отчетном периоде к ГРБС, подлежащая взысканию за счет средств бюджета  тыс.руб. </t>
    </r>
    <r>
      <rPr>
        <b/>
        <sz val="10"/>
        <rFont val="Arial"/>
        <family val="2"/>
      </rPr>
      <t>(S)</t>
    </r>
  </si>
  <si>
    <r>
      <t>Объем дебиторской задолженности на 1 января отчетного года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тыс.руб. </t>
    </r>
    <r>
      <rPr>
        <b/>
        <sz val="10"/>
        <rFont val="Arial"/>
        <family val="2"/>
      </rPr>
      <t>(Dn-1)</t>
    </r>
  </si>
  <si>
    <r>
      <t xml:space="preserve">Объем дебиторской задолженности по состоянию на 1 января года, следующего за отчетым тыс.руб. </t>
    </r>
    <r>
      <rPr>
        <b/>
        <sz val="10"/>
        <rFont val="Arial"/>
        <family val="2"/>
      </rPr>
      <t>(Dn)</t>
    </r>
  </si>
  <si>
    <r>
      <t xml:space="preserve">Объем просроченной кредиторской задолженности по состоянию на 1 января отчетного года тыс.руб. </t>
    </r>
    <r>
      <rPr>
        <b/>
        <sz val="10"/>
        <rFont val="Arial"/>
        <family val="2"/>
      </rPr>
      <t>(Kn-1)</t>
    </r>
  </si>
  <si>
    <r>
      <t>Объем просроченной кредиторской задолженности по состоянию на 01 января года, следующего за отчетым тыс.руб.</t>
    </r>
    <r>
      <rPr>
        <b/>
        <sz val="10"/>
        <rFont val="Arial"/>
        <family val="2"/>
      </rPr>
      <t xml:space="preserve"> (Kn)</t>
    </r>
  </si>
  <si>
    <r>
      <t>Кассовое исполнение расходов в отчетном году тыс.руб.</t>
    </r>
    <r>
      <rPr>
        <b/>
        <sz val="10"/>
        <rFont val="Arial"/>
        <family val="2"/>
      </rPr>
      <t xml:space="preserve"> (Е)</t>
    </r>
  </si>
  <si>
    <r>
      <t xml:space="preserve">Объем  просроченной кредиторской задолженности по расчетам с поставщиками на 1 января года, следующего за отчетным тыс.руб. </t>
    </r>
    <r>
      <rPr>
        <b/>
        <sz val="10"/>
        <rFont val="Arial"/>
        <family val="2"/>
      </rPr>
      <t>(К)</t>
    </r>
  </si>
  <si>
    <r>
      <t xml:space="preserve">Совокупный объем распределенных субсидий между подведомственными учреждениями в соответствии </t>
    </r>
    <r>
      <rPr>
        <sz val="8"/>
        <color indexed="10"/>
        <rFont val="Arial"/>
        <family val="2"/>
      </rPr>
      <t xml:space="preserve">со сроками, установленными о соглашении  </t>
    </r>
    <r>
      <rPr>
        <sz val="8"/>
        <rFont val="Arial"/>
        <family val="2"/>
      </rPr>
      <t>тыс.руб.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(s)</t>
    </r>
  </si>
  <si>
    <r>
      <t xml:space="preserve">Совокупный объем  бюджетных ассигнований доведенный до ГРБС на предоставление субсидий подведомственным учреждениям тыс.руб. </t>
    </r>
    <r>
      <rPr>
        <b/>
        <sz val="10"/>
        <rFont val="Arial"/>
        <family val="2"/>
      </rPr>
      <t>(S)</t>
    </r>
  </si>
  <si>
    <r>
      <t>Совокупный объем ЛБО, доведенный до ГРБС на начало года и подлежащий распределению тыс.руб.</t>
    </r>
    <r>
      <rPr>
        <b/>
        <sz val="10"/>
        <rFont val="Arial"/>
        <family val="2"/>
      </rPr>
      <t xml:space="preserve"> (L)</t>
    </r>
  </si>
  <si>
    <r>
      <t>Совокупный объем ЛБО, распределенных ГРБС между казенными учреждениями на начало года тыс.руб.</t>
    </r>
    <r>
      <rPr>
        <b/>
        <sz val="10"/>
        <rFont val="Arial"/>
        <family val="2"/>
      </rPr>
      <t xml:space="preserve"> (I)</t>
    </r>
  </si>
  <si>
    <r>
      <t xml:space="preserve">Кассовые расходы в IV квартале                 (за исключением расходов за счет средств, полученных из бюджета УР и РФ) тыс.руб. </t>
    </r>
    <r>
      <rPr>
        <b/>
        <sz val="10"/>
        <rFont val="Arial"/>
        <family val="2"/>
      </rPr>
      <t>(Е)</t>
    </r>
  </si>
  <si>
    <r>
      <t>Средний объем кассовых расходов  за I - III кварталы                     (за исключением расходов за счет средств, полученных из бюджета УР и РФ) тыс.руб.</t>
    </r>
    <r>
      <rPr>
        <b/>
        <sz val="10"/>
        <rFont val="Arial"/>
        <family val="2"/>
      </rPr>
      <t xml:space="preserve"> (Еср.)</t>
    </r>
  </si>
  <si>
    <r>
      <t xml:space="preserve">Сумма расходов, отраженных в обоснованиях бюджетных ассигнований на финансовый год, планирование которых осуществлено в рамках целевых программ тыс.руб. </t>
    </r>
    <r>
      <rPr>
        <b/>
        <sz val="10"/>
        <rFont val="Arial"/>
        <family val="2"/>
      </rPr>
      <t>(S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</si>
  <si>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Сумма расходов, отраженных в обосновании бюжетных ассигнований на финансовый год, планирование которых произведено нормативным методом тыс.руб. </t>
    </r>
    <r>
      <rPr>
        <b/>
        <sz val="10"/>
        <rFont val="Arial"/>
        <family val="2"/>
      </rPr>
      <t>(S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</si>
  <si>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Общая сумма расходов отраженных в обосновании бюджетных ассигнований на финансовый год тыс.руб.</t>
    </r>
    <r>
      <rPr>
        <b/>
        <sz val="10"/>
        <rFont val="Arial"/>
        <family val="2"/>
      </rPr>
      <t xml:space="preserve"> (S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</si>
  <si>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 xml:space="preserve">Сумма бюджетных ассигнований на предоставление мун.услуг, определяемых на основании расчетно-нормативных затрат тыс.руб. </t>
    </r>
    <r>
      <rPr>
        <b/>
        <sz val="10"/>
        <rFont val="Arial"/>
        <family val="2"/>
      </rPr>
      <t>(St)</t>
    </r>
  </si>
  <si>
    <r>
      <t>Общая сумма бюджетных ассигнований на год, предусмотренная ГРБС на оказание мун.услуг тыс.руб.</t>
    </r>
    <r>
      <rPr>
        <b/>
        <sz val="10"/>
        <rFont val="Arial"/>
        <family val="2"/>
      </rPr>
      <t xml:space="preserve"> (S)</t>
    </r>
  </si>
  <si>
    <r>
      <t xml:space="preserve">Сумма бюджетных ассигнований на предоставление муниципальных услуг (выполнение работ) физ. и юр.лицам, оказываемых казенными учреждениями тыс.руб. </t>
    </r>
    <r>
      <rPr>
        <b/>
        <sz val="10"/>
        <rFont val="Arial"/>
        <family val="2"/>
      </rPr>
      <t>(St)</t>
    </r>
  </si>
  <si>
    <r>
      <t xml:space="preserve">Общая сумма бюджетных ассигнований за отчетный финансовый год,  предусмотренная казенным учреждениям на оказаниемуниципальных услуг физ. и юр.лицам, тыс.руб. </t>
    </r>
    <r>
      <rPr>
        <b/>
        <sz val="10"/>
        <rFont val="Arial"/>
        <family val="2"/>
      </rPr>
      <t>(S)</t>
    </r>
  </si>
  <si>
    <r>
      <t xml:space="preserve">Сумма бюджетных ассигнований ГРБС за отчетный финансовый год, предусмотренная  в рамках целевых программ тыс.руб. </t>
    </r>
    <r>
      <rPr>
        <b/>
        <sz val="10"/>
        <rFont val="Arial"/>
        <family val="2"/>
      </rPr>
      <t>(S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</t>
    </r>
  </si>
  <si>
    <r>
      <t>Общая сумма бюджетных ассигнований ГРБС за отчетный финансовый год, предусмотренная  решением о бюджете тыс.руб.</t>
    </r>
    <r>
      <rPr>
        <b/>
        <sz val="10"/>
        <rFont val="Arial"/>
        <family val="2"/>
      </rPr>
      <t xml:space="preserve"> (S)</t>
    </r>
  </si>
  <si>
    <t>Отклонение итоговой оценки качества финансовго менеджмента главного распорядителя от максимально возможного уровня качества финансового менеджмента ГРБС ("дельта") более 30 %- Значительные отклонения уровня качества финансового менеджмента главного распорядителя от максимально возможного уровня финансового менеджмента. Уровень качества финансового менеджмента главного распорядителя низкий.Необходимо принять меры по устранению недостатков в организации финансового менеджмента. Провести комплекс мероприятий, направленных на улучшение качества финансового менеджмента главных распорядителей.Требуется усиление контроля за деятельностью подведомственных учреждений.</t>
  </si>
  <si>
    <t xml:space="preserve"> Среднесрочное финансовое планирования</t>
  </si>
  <si>
    <t>ОЦЕНКА ПОКАЗАТЕЛЕЙ ГОДОВОГО МОНИТОРИНГА КАЧЕСТВА ФИНАНСОВОГО МЕНЕДЖМЕНТА, ОСУЩЕСТВЛЯЕМОГО ГЛАВНЫМИ РАСПОРЯДИТЕЛЯМИ СРЕДСТВ БЮЮДЖЕТА МУНИЦИПАЛЬНОГО ОБРАЗОВАНИЯ "МОЖГИНСКИЙ РАЙОН" за 2012 год</t>
  </si>
  <si>
    <r>
      <t xml:space="preserve">Годовой рейтинг главных распорядителей средств бюджета муниципального образования "Можгинский район"  по уровню итоговой оценки качества финансового менеджмента </t>
    </r>
    <r>
      <rPr>
        <b/>
        <sz val="12"/>
        <rFont val="Arial"/>
        <family val="2"/>
      </rPr>
      <t>за  2012 год</t>
    </r>
  </si>
  <si>
    <t>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</si>
</sst>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85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85" fontId="6" fillId="33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29.7109375" style="0" customWidth="1"/>
    <col min="2" max="2" width="11.8515625" style="0" customWidth="1"/>
    <col min="3" max="3" width="11.00390625" style="0" customWidth="1"/>
    <col min="4" max="4" width="6.421875" style="0" customWidth="1"/>
    <col min="5" max="5" width="5.57421875" style="0" customWidth="1"/>
    <col min="6" max="6" width="5.00390625" style="0" customWidth="1"/>
    <col min="7" max="7" width="6.28125" style="0" customWidth="1"/>
    <col min="8" max="8" width="4.421875" style="0" customWidth="1"/>
    <col min="9" max="9" width="6.421875" style="0" customWidth="1"/>
    <col min="10" max="10" width="5.57421875" style="0" customWidth="1"/>
    <col min="11" max="11" width="5.7109375" style="0" customWidth="1"/>
    <col min="12" max="12" width="6.00390625" style="0" customWidth="1"/>
    <col min="13" max="13" width="5.8515625" style="0" customWidth="1"/>
    <col min="14" max="14" width="4.8515625" style="0" customWidth="1"/>
    <col min="15" max="15" width="5.140625" style="0" customWidth="1"/>
    <col min="16" max="17" width="5.57421875" style="0" customWidth="1"/>
    <col min="18" max="18" width="5.28125" style="0" customWidth="1"/>
    <col min="19" max="19" width="4.28125" style="0" customWidth="1"/>
    <col min="20" max="20" width="4.7109375" style="0" customWidth="1"/>
    <col min="21" max="21" width="4.140625" style="0" customWidth="1"/>
    <col min="22" max="22" width="4.28125" style="0" customWidth="1"/>
    <col min="23" max="23" width="5.00390625" style="0" customWidth="1"/>
    <col min="24" max="24" width="5.7109375" style="0" customWidth="1"/>
    <col min="25" max="25" width="8.8515625" style="0" customWidth="1"/>
    <col min="26" max="26" width="18.57421875" style="0" customWidth="1"/>
  </cols>
  <sheetData>
    <row r="1" spans="1:24" s="29" customFormat="1" ht="39.75" customHeight="1">
      <c r="A1" s="67" t="s">
        <v>178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s="31" customFormat="1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14" s="31" customFormat="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6" ht="20.25" customHeight="1">
      <c r="A4" s="62" t="s">
        <v>71</v>
      </c>
      <c r="B4" s="62" t="s">
        <v>72</v>
      </c>
      <c r="C4" s="62" t="s">
        <v>137</v>
      </c>
      <c r="D4" s="69" t="s">
        <v>73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4" t="s">
        <v>140</v>
      </c>
    </row>
    <row r="5" spans="1:26" ht="136.5" customHeight="1">
      <c r="A5" s="62"/>
      <c r="B5" s="62"/>
      <c r="C5" s="62"/>
      <c r="D5" s="63" t="s">
        <v>176</v>
      </c>
      <c r="E5" s="63"/>
      <c r="F5" s="63"/>
      <c r="G5" s="63"/>
      <c r="H5" s="63"/>
      <c r="I5" s="63" t="s">
        <v>76</v>
      </c>
      <c r="J5" s="63"/>
      <c r="K5" s="63"/>
      <c r="L5" s="63"/>
      <c r="M5" s="63"/>
      <c r="N5" s="63"/>
      <c r="O5" s="66" t="s">
        <v>75</v>
      </c>
      <c r="P5" s="66"/>
      <c r="Q5" s="66"/>
      <c r="R5" s="66"/>
      <c r="S5" s="63" t="s">
        <v>74</v>
      </c>
      <c r="T5" s="63"/>
      <c r="U5" s="63"/>
      <c r="V5" s="63"/>
      <c r="W5" s="63" t="s">
        <v>77</v>
      </c>
      <c r="X5" s="63"/>
      <c r="Y5" s="48" t="s">
        <v>78</v>
      </c>
      <c r="Z5" s="64"/>
    </row>
    <row r="6" spans="1:26" ht="23.25" customHeight="1">
      <c r="A6" s="62"/>
      <c r="B6" s="62"/>
      <c r="C6" s="62"/>
      <c r="D6" s="49" t="s">
        <v>0</v>
      </c>
      <c r="E6" s="49" t="s">
        <v>1</v>
      </c>
      <c r="F6" s="49" t="s">
        <v>4</v>
      </c>
      <c r="G6" s="49" t="s">
        <v>12</v>
      </c>
      <c r="H6" s="49" t="s">
        <v>14</v>
      </c>
      <c r="I6" s="49" t="s">
        <v>16</v>
      </c>
      <c r="J6" s="49" t="s">
        <v>19</v>
      </c>
      <c r="K6" s="49" t="s">
        <v>21</v>
      </c>
      <c r="L6" s="49" t="s">
        <v>25</v>
      </c>
      <c r="M6" s="49" t="s">
        <v>28</v>
      </c>
      <c r="N6" s="49" t="s">
        <v>31</v>
      </c>
      <c r="O6" s="49" t="s">
        <v>35</v>
      </c>
      <c r="P6" s="49" t="s">
        <v>37</v>
      </c>
      <c r="Q6" s="49" t="s">
        <v>41</v>
      </c>
      <c r="R6" s="49" t="s">
        <v>44</v>
      </c>
      <c r="S6" s="49" t="s">
        <v>48</v>
      </c>
      <c r="T6" s="49" t="s">
        <v>50</v>
      </c>
      <c r="U6" s="49" t="s">
        <v>54</v>
      </c>
      <c r="V6" s="49" t="s">
        <v>57</v>
      </c>
      <c r="W6" s="49" t="s">
        <v>61</v>
      </c>
      <c r="X6" s="49" t="s">
        <v>63</v>
      </c>
      <c r="Y6" s="49" t="s">
        <v>65</v>
      </c>
      <c r="Z6" s="64"/>
    </row>
    <row r="7" spans="1:26" ht="25.5">
      <c r="A7" s="34" t="s">
        <v>79</v>
      </c>
      <c r="B7" s="59">
        <v>3</v>
      </c>
      <c r="C7" s="52">
        <f>(25*25*D7+25*25*E7+25*20*F7+25*20*G7+25*10*H7+25*25*I7+25*25*L7+25*25*M7+25*25*N7+16*35*O7+16*35*P7+16*15*Q7+16*15*R7+16*10*S7+16*60*T7+16*15*U7+16*15*V7+10*50*W7+10*50*X7+8*50*Y7)/100</f>
        <v>50.09780514846176</v>
      </c>
      <c r="D7" s="51">
        <f>ПОКАЗАТЕЛИ!E7</f>
        <v>0.006048823753880426</v>
      </c>
      <c r="E7" s="50">
        <f>ПОКАЗАТЕЛИ!I7</f>
        <v>0</v>
      </c>
      <c r="F7" s="50">
        <f>ПОКАЗАТЕЛИ!M7</f>
        <v>0</v>
      </c>
      <c r="G7" s="50">
        <f>ПОКАЗАТЕЛИ!O7</f>
        <v>0</v>
      </c>
      <c r="H7" s="50">
        <f>ПОКАЗАТЕЛИ!T7</f>
        <v>0</v>
      </c>
      <c r="I7" s="50">
        <f>ПОКАЗАТЕЛИ!X7</f>
        <v>0</v>
      </c>
      <c r="J7" s="50">
        <f>ПОКАЗАТЕЛИ!AB7</f>
        <v>1</v>
      </c>
      <c r="K7" s="50">
        <f>ПОКАЗАТЕЛИ!AF7</f>
        <v>0</v>
      </c>
      <c r="L7" s="50">
        <f>ПОКАЗАТЕЛИ!AJ7</f>
        <v>1</v>
      </c>
      <c r="M7" s="50">
        <f>ПОКАЗАТЕЛИ!AN7</f>
        <v>1</v>
      </c>
      <c r="N7" s="50">
        <f>ПОКАЗАТЕЛИ!AR7</f>
        <v>0</v>
      </c>
      <c r="O7" s="50">
        <f>ПОКАЗАТЕЛИ!AV7</f>
        <v>1</v>
      </c>
      <c r="P7" s="50">
        <f>ПОКАЗАТЕЛИ!AZ7</f>
        <v>0.85</v>
      </c>
      <c r="Q7" s="50">
        <f>ПОКАЗАТЕЛИ!BB7</f>
        <v>1</v>
      </c>
      <c r="R7" s="50">
        <f>ПОКАЗАТЕЛИ!BD7</f>
        <v>0</v>
      </c>
      <c r="S7" s="50">
        <f>ПОКАЗАТЕЛИ!BF7</f>
        <v>1</v>
      </c>
      <c r="T7" s="50">
        <f>ПОКАЗАТЕЛИ!BJ7</f>
        <v>1</v>
      </c>
      <c r="U7" s="50">
        <f>ПОКАЗАТЕЛИ!BL7</f>
        <v>1</v>
      </c>
      <c r="V7" s="50">
        <f>ПОКАЗАТЕЛИ!BV7</f>
        <v>0.5</v>
      </c>
      <c r="W7" s="50">
        <f>ПОКАЗАТЕЛИ!BZ7</f>
        <v>1</v>
      </c>
      <c r="X7" s="50">
        <f>ПОКАЗАТЕЛИ!CD7</f>
        <v>1</v>
      </c>
      <c r="Y7" s="50">
        <f>ПОКАЗАТЕЛИ!CF7</f>
        <v>0</v>
      </c>
      <c r="Z7" s="58">
        <f aca="true" t="shared" si="0" ref="Z7:Z12">100-C7</f>
        <v>49.90219485153824</v>
      </c>
    </row>
    <row r="8" spans="1:26" ht="15.75">
      <c r="A8" s="34" t="s">
        <v>80</v>
      </c>
      <c r="B8" s="59">
        <v>4</v>
      </c>
      <c r="C8" s="52">
        <f>(25*25*D8+25*20*G8+25*10*H8+25*25*I8+25*25*L8+25*25*M8+25*25*N8+16*35*O8+16*35*P8+16*15*Q8+16*15*R8+16*10*S8+16*60*T8+16*15*U8+16*15*V8+10*50*W8+10*50*X8+8*50*Y8)/100</f>
        <v>45.35818714418112</v>
      </c>
      <c r="D8" s="51">
        <f>ПОКАЗАТЕЛИ!E8</f>
        <v>0.0033099430689792135</v>
      </c>
      <c r="E8" s="50">
        <f>ПОКАЗАТЕЛИ!I8</f>
        <v>0</v>
      </c>
      <c r="F8" s="50">
        <f>ПОКАЗАТЕЛИ!M8</f>
        <v>0</v>
      </c>
      <c r="G8" s="50">
        <f>ПОКАЗАТЕЛИ!O8</f>
        <v>0</v>
      </c>
      <c r="H8" s="50">
        <f>ПОКАЗАТЕЛИ!T8</f>
        <v>0</v>
      </c>
      <c r="I8" s="50">
        <f>ПОКАЗАТЕЛИ!X8</f>
        <v>0.21</v>
      </c>
      <c r="J8" s="50">
        <f>ПОКАЗАТЕЛИ!AB8</f>
        <v>1</v>
      </c>
      <c r="K8" s="50">
        <f>ПОКАЗАТЕЛИ!AF8</f>
        <v>0</v>
      </c>
      <c r="L8" s="50">
        <f>ПОКАЗАТЕЛИ!AJ8</f>
        <v>1</v>
      </c>
      <c r="M8" s="50">
        <f>ПОКАЗАТЕЛИ!AN8</f>
        <v>1</v>
      </c>
      <c r="N8" s="50">
        <f>ПОКАЗАТЕЛИ!AR8</f>
        <v>0.5</v>
      </c>
      <c r="O8" s="50">
        <f>ПОКАЗАТЕЛИ!AV8</f>
        <v>0</v>
      </c>
      <c r="P8" s="50">
        <f>ПОКАЗАТЕЛИ!AZ8</f>
        <v>0</v>
      </c>
      <c r="Q8" s="50">
        <f>ПОКАЗАТЕЛИ!BB8</f>
        <v>1</v>
      </c>
      <c r="R8" s="50">
        <f>ПОКАЗАТЕЛИ!BD8</f>
        <v>0</v>
      </c>
      <c r="S8" s="50">
        <f>ПОКАЗАТЕЛИ!BF8</f>
        <v>1</v>
      </c>
      <c r="T8" s="50">
        <f>ПОКАЗАТЕЛИ!BJ8</f>
        <v>1</v>
      </c>
      <c r="U8" s="50">
        <f>ПОКАЗАТЕЛИ!BL8</f>
        <v>1</v>
      </c>
      <c r="V8" s="50">
        <f>ПОКАЗАТЕЛИ!BV8</f>
        <v>1</v>
      </c>
      <c r="W8" s="50">
        <f>ПОКАЗАТЕЛИ!BZ8</f>
        <v>1</v>
      </c>
      <c r="X8" s="50">
        <f>ПОКАЗАТЕЛИ!CD8</f>
        <v>1</v>
      </c>
      <c r="Y8" s="50">
        <f>ПОКАЗАТЕЛИ!CF8</f>
        <v>0</v>
      </c>
      <c r="Z8" s="58">
        <f t="shared" si="0"/>
        <v>54.64181285581888</v>
      </c>
    </row>
    <row r="9" spans="1:26" ht="72.75" customHeight="1" hidden="1">
      <c r="A9" s="34" t="s">
        <v>99</v>
      </c>
      <c r="B9" s="59">
        <v>5</v>
      </c>
      <c r="C9" s="52">
        <f>(25*25*D9+25*25*E9+25*20*F9+25*20*G9+25*10*H9+25*25*I9+25*25*L9+25*25*M9+25*25*N9+16*35*O9+16*35*P9+16*15*Q9+16*15*R9+16*10*S9+16*60*T9+16*15*U9+16*15*V9+10*50*W9+10*50*X9+8*50*Y9)/100</f>
        <v>33.20660501120391</v>
      </c>
      <c r="D9" s="51">
        <f>ПОКАЗАТЕЛИ!E9</f>
        <v>0.02729680179262579</v>
      </c>
      <c r="E9" s="50">
        <f>ПОКАЗАТЕЛИ!I9</f>
        <v>0</v>
      </c>
      <c r="F9" s="50">
        <f>ПОКАЗАТЕЛИ!M9</f>
        <v>0</v>
      </c>
      <c r="G9" s="50">
        <f>ПОКАЗАТЕЛИ!O9</f>
        <v>1</v>
      </c>
      <c r="H9" s="50">
        <f>ПОКАЗАТЕЛИ!T9</f>
        <v>0</v>
      </c>
      <c r="I9" s="50">
        <f>ПОКАЗАТЕЛИ!X9</f>
        <v>0</v>
      </c>
      <c r="J9" s="50"/>
      <c r="K9" s="50"/>
      <c r="L9" s="50">
        <f>ПОКАЗАТЕЛИ!AJ9</f>
        <v>1</v>
      </c>
      <c r="M9" s="50">
        <f>ПОКАЗАТЕЛИ!AN9</f>
        <v>1</v>
      </c>
      <c r="N9" s="50">
        <f>ПОКАЗАТЕЛИ!AR9</f>
        <v>0</v>
      </c>
      <c r="O9" s="50">
        <f>ПОКАЗАТЕЛИ!AV9</f>
        <v>0</v>
      </c>
      <c r="P9" s="50">
        <f>ПОКАЗАТЕЛИ!AZ9</f>
        <v>0.56</v>
      </c>
      <c r="Q9" s="50">
        <f>ПОКАЗАТЕЛИ!BB9</f>
        <v>0</v>
      </c>
      <c r="R9" s="50">
        <f>ПОКАЗАТЕЛИ!BD9</f>
        <v>0</v>
      </c>
      <c r="S9" s="50">
        <f>ПОКАЗАТЕЛИ!BF9</f>
        <v>0</v>
      </c>
      <c r="T9" s="50">
        <f>ПОКАЗАТЕЛИ!BJ9</f>
        <v>0</v>
      </c>
      <c r="U9" s="50">
        <f>ПОКАЗАТЕЛИ!BL9</f>
        <v>0</v>
      </c>
      <c r="V9" s="50">
        <f>ПОКАЗАТЕЛИ!BV9</f>
        <v>1</v>
      </c>
      <c r="W9" s="50">
        <f>ПОКАЗАТЕЛИ!BZ9</f>
        <v>1</v>
      </c>
      <c r="X9" s="50">
        <f>ПОКАЗАТЕЛИ!CD9</f>
        <v>1</v>
      </c>
      <c r="Y9" s="50">
        <f>ПОКАЗАТЕЛИ!CF9</f>
        <v>0</v>
      </c>
      <c r="Z9" s="58">
        <f t="shared" si="0"/>
        <v>66.79339498879608</v>
      </c>
    </row>
    <row r="10" spans="1:26" ht="64.5" customHeight="1" hidden="1">
      <c r="A10" s="34" t="s">
        <v>81</v>
      </c>
      <c r="B10" s="59">
        <v>2</v>
      </c>
      <c r="C10" s="52">
        <f>(25*25*D10+25*25*E10+25*20*F10+25*20*G10+25*10*H10+25*25*I10+25*25*L10+25*25*M10+25*25*N10+16*35*O10+16*35*P10+16*15*Q10+16*15*R10+16*10*S10+16*60*T10+16*15*U10+16*15*V10+10*50*W10+10*50*X10+8*50*Y10)/100</f>
        <v>42.2535</v>
      </c>
      <c r="D10" s="51">
        <f>ПОКАЗАТЕЛИ!E10</f>
        <v>0</v>
      </c>
      <c r="E10" s="50">
        <f>ПОКАЗАТЕЛИ!I10</f>
        <v>0</v>
      </c>
      <c r="F10" s="50">
        <f>ПОКАЗАТЕЛИ!M10</f>
        <v>0</v>
      </c>
      <c r="G10" s="50">
        <f>ПОКАЗАТЕЛИ!O10</f>
        <v>1</v>
      </c>
      <c r="H10" s="50">
        <f>ПОКАЗАТЕЛИ!T10</f>
        <v>0</v>
      </c>
      <c r="I10" s="50">
        <f>ПОКАЗАТЕЛИ!X10</f>
        <v>0.43</v>
      </c>
      <c r="J10" s="50"/>
      <c r="K10" s="50"/>
      <c r="L10" s="50">
        <f>ПОКАЗАТЕЛИ!AJ10</f>
        <v>1</v>
      </c>
      <c r="M10" s="50">
        <f>ПОКАЗАТЕЛИ!AN10</f>
        <v>1</v>
      </c>
      <c r="N10" s="50">
        <f>ПОКАЗАТЕЛИ!AR10</f>
        <v>1</v>
      </c>
      <c r="O10" s="50">
        <f>ПОКАЗАТЕЛИ!AV10</f>
        <v>0</v>
      </c>
      <c r="P10" s="50">
        <f>ПОКАЗАТЕЛИ!AZ10</f>
        <v>0.61</v>
      </c>
      <c r="Q10" s="50">
        <f>ПОКАЗАТЕЛИ!BB10</f>
        <v>0</v>
      </c>
      <c r="R10" s="50">
        <f>ПОКАЗАТЕЛИ!BD10</f>
        <v>0</v>
      </c>
      <c r="S10" s="50">
        <f>ПОКАЗАТЕЛИ!BF10</f>
        <v>0</v>
      </c>
      <c r="T10" s="50">
        <f>ПОКАЗАТЕЛИ!BJ10</f>
        <v>0</v>
      </c>
      <c r="U10" s="50">
        <f>ПОКАЗАТЕЛИ!BL10</f>
        <v>0</v>
      </c>
      <c r="V10" s="50">
        <f>ПОКАЗАТЕЛИ!BV10</f>
        <v>1</v>
      </c>
      <c r="W10" s="50">
        <f>ПОКАЗАТЕЛИ!BZ10</f>
        <v>1</v>
      </c>
      <c r="X10" s="50">
        <f>ПОКАЗАТЕЛИ!CD10</f>
        <v>1</v>
      </c>
      <c r="Y10" s="50">
        <f>ПОКАЗАТЕЛИ!CF10</f>
        <v>0</v>
      </c>
      <c r="Z10" s="58">
        <f t="shared" si="0"/>
        <v>57.7465</v>
      </c>
    </row>
    <row r="11" spans="1:26" ht="51">
      <c r="A11" s="34" t="s">
        <v>82</v>
      </c>
      <c r="B11" s="59">
        <v>1</v>
      </c>
      <c r="C11" s="52">
        <f>(25*25*D11+25*25*E11+25*20*F11+25*20*G11+25*10*H11+25*20*I11+25*10*J11+25*10*K11+25*20*L11+25*20*M11+25*20*N11+16*35*O11+16*35*P11+16*15*Q11+16*15*R11+16*10*S11+16*60*T11+16*15*U11+16*15*V11+10*50*W11+10*50*X11+8*50*Y11)/100</f>
        <v>57.491097353717905</v>
      </c>
      <c r="D11" s="51">
        <f>ПОКАЗАТЕЛИ!E11</f>
        <v>0.02193557659486553</v>
      </c>
      <c r="E11" s="50">
        <f>ПОКАЗАТЕЛИ!I11</f>
        <v>0</v>
      </c>
      <c r="F11" s="50">
        <f>ПОКАЗАТЕЛИ!M11</f>
        <v>0</v>
      </c>
      <c r="G11" s="50">
        <f>ПОКАЗАТЕЛИ!O11</f>
        <v>0</v>
      </c>
      <c r="H11" s="50">
        <f>ПОКАЗАТЕЛИ!T11</f>
        <v>0</v>
      </c>
      <c r="I11" s="50">
        <f>ПОКАЗАТЕЛИ!X11</f>
        <v>0.98</v>
      </c>
      <c r="J11" s="50">
        <f>ПОКАЗАТЕЛИ!AB11</f>
        <v>1</v>
      </c>
      <c r="K11" s="50">
        <f>ПОКАЗАТЕЛИ!AF11</f>
        <v>0.5</v>
      </c>
      <c r="L11" s="50">
        <f>ПОКАЗАТЕЛИ!AJ11</f>
        <v>1</v>
      </c>
      <c r="M11" s="50">
        <f>ПОКАЗАТЕЛИ!AN11</f>
        <v>1</v>
      </c>
      <c r="N11" s="50">
        <f>ПОКАЗАТЕЛИ!AR11</f>
        <v>0</v>
      </c>
      <c r="O11" s="50">
        <f>ПОКАЗАТЕЛИ!AV11</f>
        <v>1</v>
      </c>
      <c r="P11" s="50">
        <f>ПОКАЗАТЕЛИ!AZ11</f>
        <v>0.84</v>
      </c>
      <c r="Q11" s="50">
        <f>ПОКАЗАТЕЛИ!BB11</f>
        <v>1</v>
      </c>
      <c r="R11" s="50">
        <f>ПОКАЗАТЕЛИ!BD11</f>
        <v>0</v>
      </c>
      <c r="S11" s="50">
        <f>ПОКАЗАТЕЛИ!BF11</f>
        <v>1</v>
      </c>
      <c r="T11" s="50">
        <f>ПОКАЗАТЕЛИ!BJ11</f>
        <v>1</v>
      </c>
      <c r="U11" s="50">
        <f>ПОКАЗАТЕЛИ!BL11</f>
        <v>1</v>
      </c>
      <c r="V11" s="50">
        <f>ПОКАЗАТЕЛИ!BV11</f>
        <v>1</v>
      </c>
      <c r="W11" s="50">
        <f>ПОКАЗАТЕЛИ!BZ11</f>
        <v>1</v>
      </c>
      <c r="X11" s="50">
        <f>ПОКАЗАТЕЛИ!CD11</f>
        <v>1</v>
      </c>
      <c r="Y11" s="50">
        <f>ПОКАЗАТЕЛИ!CF11</f>
        <v>0</v>
      </c>
      <c r="Z11" s="58">
        <f t="shared" si="0"/>
        <v>42.508902646282095</v>
      </c>
    </row>
    <row r="12" spans="1:26" ht="51">
      <c r="A12" s="34" t="s">
        <v>83</v>
      </c>
      <c r="B12" s="59">
        <v>2</v>
      </c>
      <c r="C12" s="52">
        <f>(25*25*D12+25*25*E12+25*20*F12+25*20*G12+25*10*H12+25*20*I12+25*10*J12+25*10*K12+25*20*L12+25*20*M12+25*20*N12+16*35*O12+16*35*P12+16*15*Q12+16*15*R12+16*10*S12+16*60*T12+16*15*U12+16*15*V12+10*50*W12+10*50*X12+8*50*Y12)/100</f>
        <v>54.736064404867264</v>
      </c>
      <c r="D12" s="51">
        <f>ПОКАЗАТЕЛИ!E12</f>
        <v>0.0028903047787620082</v>
      </c>
      <c r="E12" s="50">
        <f>ПОКАЗАТЕЛИ!I12</f>
        <v>0</v>
      </c>
      <c r="F12" s="50">
        <f>ПОКАЗАТЕЛИ!M12</f>
        <v>0</v>
      </c>
      <c r="G12" s="50">
        <f>ПОКАЗАТЕЛИ!O12</f>
        <v>0</v>
      </c>
      <c r="H12" s="50">
        <f>ПОКАЗАТЕЛИ!T12</f>
        <v>0</v>
      </c>
      <c r="I12" s="50">
        <f>ПОКАЗАТЕЛИ!X12</f>
        <v>1</v>
      </c>
      <c r="J12" s="50">
        <f>ПОКАЗАТЕЛИ!AB12</f>
        <v>1</v>
      </c>
      <c r="K12" s="50">
        <f>ПОКАЗАТЕЛИ!AF12</f>
        <v>0.5</v>
      </c>
      <c r="L12" s="50">
        <f>ПОКАЗАТЕЛИ!AJ12</f>
        <v>1</v>
      </c>
      <c r="M12" s="50">
        <f>ПОКАЗАТЕЛИ!AN12</f>
        <v>1</v>
      </c>
      <c r="N12" s="50">
        <f>ПОКАЗАТЕЛИ!AR12</f>
        <v>0</v>
      </c>
      <c r="O12" s="50">
        <f>ПОКАЗАТЕЛИ!AV12</f>
        <v>1</v>
      </c>
      <c r="P12" s="50">
        <f>ПОКАЗАТЕЛИ!AZ12</f>
        <v>0.78</v>
      </c>
      <c r="Q12" s="50">
        <f>ПОКАЗАТЕЛИ!BB12</f>
        <v>1</v>
      </c>
      <c r="R12" s="50">
        <f>ПОКАЗАТЕЛИ!BD12</f>
        <v>0</v>
      </c>
      <c r="S12" s="50">
        <f>ПОКАЗАТЕЛИ!BF12</f>
        <v>1</v>
      </c>
      <c r="T12" s="50">
        <f>ПОКАЗАТЕЛИ!BJ12</f>
        <v>1</v>
      </c>
      <c r="U12" s="50">
        <f>ПОКАЗАТЕЛИ!BL12</f>
        <v>1</v>
      </c>
      <c r="V12" s="50">
        <f>ПОКАЗАТЕЛИ!BV12</f>
        <v>0</v>
      </c>
      <c r="W12" s="50">
        <f>ПОКАЗАТЕЛИ!BZ12</f>
        <v>1</v>
      </c>
      <c r="X12" s="50">
        <f>ПОКАЗАТЕЛИ!CD12</f>
        <v>1</v>
      </c>
      <c r="Y12" s="50">
        <f>ПОКАЗАТЕЛИ!CF12</f>
        <v>0</v>
      </c>
      <c r="Z12" s="58">
        <f t="shared" si="0"/>
        <v>45.263935595132736</v>
      </c>
    </row>
    <row r="13" spans="1:26" ht="38.25">
      <c r="A13" s="53" t="s">
        <v>138</v>
      </c>
      <c r="B13" s="50" t="s">
        <v>139</v>
      </c>
      <c r="C13" s="52">
        <f>(C7+C8+C9+C10+C11+C12)/6</f>
        <v>47.190543177071994</v>
      </c>
      <c r="D13" s="50" t="s">
        <v>139</v>
      </c>
      <c r="E13" s="50" t="s">
        <v>139</v>
      </c>
      <c r="F13" s="50" t="s">
        <v>139</v>
      </c>
      <c r="G13" s="50" t="s">
        <v>139</v>
      </c>
      <c r="H13" s="50" t="s">
        <v>139</v>
      </c>
      <c r="I13" s="50" t="s">
        <v>139</v>
      </c>
      <c r="J13" s="50" t="s">
        <v>139</v>
      </c>
      <c r="K13" s="50" t="s">
        <v>139</v>
      </c>
      <c r="L13" s="50" t="s">
        <v>139</v>
      </c>
      <c r="M13" s="50" t="s">
        <v>139</v>
      </c>
      <c r="N13" s="50" t="s">
        <v>139</v>
      </c>
      <c r="O13" s="50" t="s">
        <v>139</v>
      </c>
      <c r="P13" s="50" t="s">
        <v>139</v>
      </c>
      <c r="Q13" s="50" t="s">
        <v>139</v>
      </c>
      <c r="R13" s="50" t="s">
        <v>139</v>
      </c>
      <c r="S13" s="50" t="s">
        <v>139</v>
      </c>
      <c r="T13" s="50" t="s">
        <v>139</v>
      </c>
      <c r="U13" s="50" t="s">
        <v>139</v>
      </c>
      <c r="V13" s="50" t="s">
        <v>139</v>
      </c>
      <c r="W13" s="50" t="s">
        <v>139</v>
      </c>
      <c r="X13" s="50" t="s">
        <v>139</v>
      </c>
      <c r="Y13" s="50" t="s">
        <v>139</v>
      </c>
      <c r="Z13" s="50" t="s">
        <v>139</v>
      </c>
    </row>
    <row r="14" ht="12.75">
      <c r="D14" s="33"/>
    </row>
    <row r="15" ht="12.75">
      <c r="D15" s="33"/>
    </row>
    <row r="16" spans="1:26" ht="58.5" customHeight="1">
      <c r="A16" s="65" t="s">
        <v>175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23" spans="6:8" ht="12.75">
      <c r="F23" s="32"/>
      <c r="G23" s="32"/>
      <c r="H23" s="32"/>
    </row>
  </sheetData>
  <sheetProtection/>
  <mergeCells count="13">
    <mergeCell ref="A1:X1"/>
    <mergeCell ref="A2:X2"/>
    <mergeCell ref="S5:V5"/>
    <mergeCell ref="W5:X5"/>
    <mergeCell ref="D4:Y4"/>
    <mergeCell ref="B4:B6"/>
    <mergeCell ref="C4:C6"/>
    <mergeCell ref="I5:N5"/>
    <mergeCell ref="Z4:Z6"/>
    <mergeCell ref="A16:Z16"/>
    <mergeCell ref="O5:R5"/>
    <mergeCell ref="D5:H5"/>
    <mergeCell ref="A4:A6"/>
  </mergeCells>
  <printOptions/>
  <pageMargins left="0.31496062992125984" right="0.1968503937007874" top="1.023622047244094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"/>
  <sheetViews>
    <sheetView tabSelected="1" zoomScale="84" zoomScaleNormal="84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9.140625" defaultRowHeight="12.75"/>
  <cols>
    <col min="1" max="1" width="36.421875" style="0" customWidth="1"/>
    <col min="2" max="2" width="11.57421875" style="0" customWidth="1"/>
    <col min="3" max="3" width="11.7109375" style="0" customWidth="1"/>
    <col min="4" max="4" width="12.140625" style="0" customWidth="1"/>
    <col min="5" max="5" width="9.00390625" style="0" customWidth="1"/>
    <col min="6" max="6" width="14.28125" style="0" customWidth="1"/>
    <col min="7" max="7" width="13.421875" style="0" customWidth="1"/>
    <col min="8" max="8" width="14.8515625" style="0" customWidth="1"/>
    <col min="9" max="9" width="7.8515625" style="0" customWidth="1"/>
    <col min="10" max="10" width="12.57421875" style="0" customWidth="1"/>
    <col min="11" max="11" width="11.421875" style="0" customWidth="1"/>
    <col min="12" max="12" width="13.28125" style="0" customWidth="1"/>
    <col min="13" max="13" width="7.421875" style="0" customWidth="1"/>
    <col min="14" max="14" width="13.28125" style="0" customWidth="1"/>
    <col min="16" max="16" width="12.140625" style="0" customWidth="1"/>
    <col min="17" max="17" width="13.00390625" style="0" customWidth="1"/>
    <col min="18" max="18" width="13.28125" style="0" customWidth="1"/>
    <col min="19" max="19" width="11.7109375" style="0" customWidth="1"/>
    <col min="21" max="21" width="11.7109375" style="0" customWidth="1"/>
    <col min="22" max="22" width="10.00390625" style="0" customWidth="1"/>
    <col min="25" max="25" width="10.140625" style="0" customWidth="1"/>
    <col min="26" max="26" width="10.00390625" style="0" customWidth="1"/>
    <col min="29" max="29" width="11.7109375" style="0" customWidth="1"/>
    <col min="30" max="30" width="13.7109375" style="0" customWidth="1"/>
    <col min="33" max="33" width="12.421875" style="0" customWidth="1"/>
    <col min="34" max="34" width="10.00390625" style="0" customWidth="1"/>
    <col min="37" max="37" width="12.7109375" style="0" customWidth="1"/>
    <col min="38" max="38" width="12.57421875" style="0" customWidth="1"/>
    <col min="41" max="41" width="13.140625" style="0" customWidth="1"/>
    <col min="42" max="42" width="11.140625" style="0" customWidth="1"/>
    <col min="45" max="45" width="11.00390625" style="0" customWidth="1"/>
    <col min="46" max="46" width="10.7109375" style="0" customWidth="1"/>
    <col min="49" max="49" width="10.57421875" style="0" customWidth="1"/>
    <col min="50" max="50" width="10.00390625" style="0" customWidth="1"/>
    <col min="53" max="53" width="17.00390625" style="0" customWidth="1"/>
    <col min="54" max="54" width="10.57421875" style="0" customWidth="1"/>
    <col min="55" max="55" width="16.8515625" style="0" customWidth="1"/>
    <col min="57" max="57" width="11.421875" style="0" customWidth="1"/>
    <col min="59" max="59" width="11.28125" style="0" customWidth="1"/>
    <col min="60" max="60" width="10.28125" style="0" customWidth="1"/>
    <col min="63" max="63" width="13.28125" style="0" customWidth="1"/>
    <col min="66" max="66" width="10.00390625" style="0" customWidth="1"/>
    <col min="67" max="69" width="9.8515625" style="0" customWidth="1"/>
    <col min="70" max="70" width="10.28125" style="0" customWidth="1"/>
    <col min="71" max="71" width="10.00390625" style="0" customWidth="1"/>
    <col min="72" max="72" width="10.421875" style="0" customWidth="1"/>
    <col min="73" max="73" width="10.00390625" style="0" customWidth="1"/>
    <col min="75" max="75" width="16.7109375" style="0" customWidth="1"/>
    <col min="76" max="76" width="10.421875" style="0" customWidth="1"/>
    <col min="79" max="79" width="14.8515625" style="0" customWidth="1"/>
    <col min="80" max="80" width="14.7109375" style="0" customWidth="1"/>
    <col min="81" max="81" width="9.8515625" style="0" customWidth="1"/>
    <col min="83" max="83" width="16.00390625" style="0" customWidth="1"/>
    <col min="84" max="84" width="16.28125" style="0" customWidth="1"/>
  </cols>
  <sheetData>
    <row r="1" spans="2:16" s="7" customFormat="1" ht="30" customHeight="1" hidden="1">
      <c r="B1" s="87" t="s">
        <v>177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3" spans="2:84" s="47" customFormat="1" ht="13.5" customHeight="1">
      <c r="B3" s="70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0" t="s">
        <v>96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2"/>
      <c r="AS3" s="86" t="s">
        <v>34</v>
      </c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70" t="s">
        <v>47</v>
      </c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2"/>
      <c r="BW3" s="86" t="s">
        <v>60</v>
      </c>
      <c r="BX3" s="86"/>
      <c r="BY3" s="86"/>
      <c r="BZ3" s="86"/>
      <c r="CA3" s="86"/>
      <c r="CB3" s="86"/>
      <c r="CC3" s="86"/>
      <c r="CD3" s="86"/>
      <c r="CE3" s="88" t="s">
        <v>64</v>
      </c>
      <c r="CF3" s="88"/>
    </row>
    <row r="4" spans="1:84" s="43" customFormat="1" ht="79.5" customHeight="1">
      <c r="A4" s="42"/>
      <c r="B4" s="73" t="s">
        <v>90</v>
      </c>
      <c r="C4" s="74"/>
      <c r="D4" s="74"/>
      <c r="E4" s="75"/>
      <c r="F4" s="76" t="s">
        <v>91</v>
      </c>
      <c r="G4" s="76"/>
      <c r="H4" s="76"/>
      <c r="I4" s="76"/>
      <c r="J4" s="77" t="s">
        <v>92</v>
      </c>
      <c r="K4" s="77"/>
      <c r="L4" s="77"/>
      <c r="M4" s="77"/>
      <c r="N4" s="78" t="s">
        <v>93</v>
      </c>
      <c r="O4" s="79"/>
      <c r="P4" s="73" t="s">
        <v>94</v>
      </c>
      <c r="Q4" s="74"/>
      <c r="R4" s="74"/>
      <c r="S4" s="74"/>
      <c r="T4" s="75"/>
      <c r="U4" s="81" t="s">
        <v>97</v>
      </c>
      <c r="V4" s="82"/>
      <c r="W4" s="82"/>
      <c r="X4" s="83"/>
      <c r="Y4" s="73" t="s">
        <v>100</v>
      </c>
      <c r="Z4" s="74"/>
      <c r="AA4" s="74"/>
      <c r="AB4" s="75"/>
      <c r="AC4" s="78" t="s">
        <v>102</v>
      </c>
      <c r="AD4" s="80"/>
      <c r="AE4" s="80"/>
      <c r="AF4" s="79"/>
      <c r="AG4" s="73" t="s">
        <v>104</v>
      </c>
      <c r="AH4" s="74"/>
      <c r="AI4" s="74"/>
      <c r="AJ4" s="75"/>
      <c r="AK4" s="78" t="s">
        <v>106</v>
      </c>
      <c r="AL4" s="80"/>
      <c r="AM4" s="80"/>
      <c r="AN4" s="79"/>
      <c r="AO4" s="73" t="s">
        <v>108</v>
      </c>
      <c r="AP4" s="74"/>
      <c r="AQ4" s="74"/>
      <c r="AR4" s="75"/>
      <c r="AS4" s="78" t="s">
        <v>113</v>
      </c>
      <c r="AT4" s="80"/>
      <c r="AU4" s="80"/>
      <c r="AV4" s="79"/>
      <c r="AW4" s="73" t="s">
        <v>112</v>
      </c>
      <c r="AX4" s="74"/>
      <c r="AY4" s="74"/>
      <c r="AZ4" s="75"/>
      <c r="BA4" s="78" t="s">
        <v>117</v>
      </c>
      <c r="BB4" s="79"/>
      <c r="BC4" s="73" t="s">
        <v>118</v>
      </c>
      <c r="BD4" s="75"/>
      <c r="BE4" s="78" t="s">
        <v>119</v>
      </c>
      <c r="BF4" s="79"/>
      <c r="BG4" s="73" t="s">
        <v>123</v>
      </c>
      <c r="BH4" s="74"/>
      <c r="BI4" s="74"/>
      <c r="BJ4" s="75"/>
      <c r="BK4" s="76" t="s">
        <v>127</v>
      </c>
      <c r="BL4" s="76"/>
      <c r="BM4" s="73" t="s">
        <v>129</v>
      </c>
      <c r="BN4" s="74"/>
      <c r="BO4" s="74"/>
      <c r="BP4" s="74"/>
      <c r="BQ4" s="74"/>
      <c r="BR4" s="74"/>
      <c r="BS4" s="74"/>
      <c r="BT4" s="74"/>
      <c r="BU4" s="74"/>
      <c r="BV4" s="74"/>
      <c r="BW4" s="78" t="s">
        <v>131</v>
      </c>
      <c r="BX4" s="80"/>
      <c r="BY4" s="80"/>
      <c r="BZ4" s="79"/>
      <c r="CA4" s="73" t="s">
        <v>133</v>
      </c>
      <c r="CB4" s="74"/>
      <c r="CC4" s="74"/>
      <c r="CD4" s="75"/>
      <c r="CE4" s="78" t="s">
        <v>135</v>
      </c>
      <c r="CF4" s="79"/>
    </row>
    <row r="5" spans="1:84" s="1" customFormat="1" ht="156" customHeight="1">
      <c r="A5" s="3" t="s">
        <v>3</v>
      </c>
      <c r="B5" s="13" t="s">
        <v>174</v>
      </c>
      <c r="C5" s="13" t="s">
        <v>173</v>
      </c>
      <c r="D5" s="4" t="s">
        <v>86</v>
      </c>
      <c r="E5" s="10" t="s">
        <v>85</v>
      </c>
      <c r="F5" s="13" t="s">
        <v>172</v>
      </c>
      <c r="G5" s="13" t="s">
        <v>171</v>
      </c>
      <c r="H5" s="4" t="s">
        <v>87</v>
      </c>
      <c r="I5" s="10" t="s">
        <v>84</v>
      </c>
      <c r="J5" s="16" t="s">
        <v>170</v>
      </c>
      <c r="K5" s="3" t="s">
        <v>169</v>
      </c>
      <c r="L5" s="4" t="s">
        <v>88</v>
      </c>
      <c r="M5" s="17" t="s">
        <v>5</v>
      </c>
      <c r="N5" s="4" t="s">
        <v>89</v>
      </c>
      <c r="O5" s="17" t="s">
        <v>13</v>
      </c>
      <c r="P5" s="3" t="s">
        <v>168</v>
      </c>
      <c r="Q5" s="3" t="s">
        <v>167</v>
      </c>
      <c r="R5" s="3" t="s">
        <v>166</v>
      </c>
      <c r="S5" s="4" t="s">
        <v>95</v>
      </c>
      <c r="T5" s="10" t="s">
        <v>15</v>
      </c>
      <c r="U5" s="3" t="s">
        <v>165</v>
      </c>
      <c r="V5" s="3" t="s">
        <v>164</v>
      </c>
      <c r="W5" s="4" t="s">
        <v>98</v>
      </c>
      <c r="X5" s="10" t="s">
        <v>17</v>
      </c>
      <c r="Y5" s="13" t="s">
        <v>163</v>
      </c>
      <c r="Z5" s="3" t="s">
        <v>162</v>
      </c>
      <c r="AA5" s="4" t="s">
        <v>101</v>
      </c>
      <c r="AB5" s="10" t="s">
        <v>20</v>
      </c>
      <c r="AC5" s="16" t="s">
        <v>161</v>
      </c>
      <c r="AD5" s="3" t="s">
        <v>160</v>
      </c>
      <c r="AE5" s="4" t="s">
        <v>103</v>
      </c>
      <c r="AF5" s="17" t="s">
        <v>22</v>
      </c>
      <c r="AG5" s="22" t="s">
        <v>159</v>
      </c>
      <c r="AH5" s="22" t="s">
        <v>158</v>
      </c>
      <c r="AI5" s="4" t="s">
        <v>105</v>
      </c>
      <c r="AJ5" s="17" t="s">
        <v>26</v>
      </c>
      <c r="AK5" s="3" t="s">
        <v>157</v>
      </c>
      <c r="AL5" s="3" t="s">
        <v>156</v>
      </c>
      <c r="AM5" s="4" t="s">
        <v>107</v>
      </c>
      <c r="AN5" s="10" t="s">
        <v>29</v>
      </c>
      <c r="AO5" s="3" t="s">
        <v>155</v>
      </c>
      <c r="AP5" s="3" t="s">
        <v>154</v>
      </c>
      <c r="AQ5" s="4" t="s">
        <v>109</v>
      </c>
      <c r="AR5" s="10" t="s">
        <v>32</v>
      </c>
      <c r="AS5" s="3" t="s">
        <v>110</v>
      </c>
      <c r="AT5" s="3" t="s">
        <v>111</v>
      </c>
      <c r="AU5" s="4" t="s">
        <v>116</v>
      </c>
      <c r="AV5" s="10" t="s">
        <v>38</v>
      </c>
      <c r="AW5" s="13" t="s">
        <v>114</v>
      </c>
      <c r="AX5" s="3" t="s">
        <v>115</v>
      </c>
      <c r="AY5" s="4" t="s">
        <v>116</v>
      </c>
      <c r="AZ5" s="10" t="s">
        <v>39</v>
      </c>
      <c r="BA5" s="4" t="s">
        <v>122</v>
      </c>
      <c r="BB5" s="10" t="s">
        <v>42</v>
      </c>
      <c r="BC5" s="4" t="s">
        <v>121</v>
      </c>
      <c r="BD5" s="10" t="s">
        <v>45</v>
      </c>
      <c r="BE5" s="23" t="s">
        <v>120</v>
      </c>
      <c r="BF5" s="10" t="s">
        <v>49</v>
      </c>
      <c r="BG5" s="16" t="s">
        <v>124</v>
      </c>
      <c r="BH5" s="16" t="s">
        <v>125</v>
      </c>
      <c r="BI5" s="4" t="s">
        <v>126</v>
      </c>
      <c r="BJ5" s="10" t="s">
        <v>52</v>
      </c>
      <c r="BK5" s="4" t="s">
        <v>128</v>
      </c>
      <c r="BL5" s="10" t="s">
        <v>55</v>
      </c>
      <c r="BM5" s="16" t="s">
        <v>141</v>
      </c>
      <c r="BN5" s="16" t="s">
        <v>142</v>
      </c>
      <c r="BO5" s="16" t="s">
        <v>143</v>
      </c>
      <c r="BP5" s="16" t="s">
        <v>144</v>
      </c>
      <c r="BQ5" s="16" t="s">
        <v>145</v>
      </c>
      <c r="BR5" s="16" t="s">
        <v>146</v>
      </c>
      <c r="BS5" s="16" t="s">
        <v>147</v>
      </c>
      <c r="BT5" s="16" t="s">
        <v>148</v>
      </c>
      <c r="BU5" s="4" t="s">
        <v>130</v>
      </c>
      <c r="BV5" s="10" t="s">
        <v>58</v>
      </c>
      <c r="BW5" s="3" t="s">
        <v>153</v>
      </c>
      <c r="BX5" s="3" t="s">
        <v>152</v>
      </c>
      <c r="BY5" s="4" t="s">
        <v>132</v>
      </c>
      <c r="BZ5" s="10" t="s">
        <v>62</v>
      </c>
      <c r="CA5" s="16" t="s">
        <v>150</v>
      </c>
      <c r="CB5" s="16" t="s">
        <v>151</v>
      </c>
      <c r="CC5" s="4" t="s">
        <v>134</v>
      </c>
      <c r="CD5" s="10" t="s">
        <v>70</v>
      </c>
      <c r="CE5" s="28" t="s">
        <v>149</v>
      </c>
      <c r="CF5" s="10" t="s">
        <v>66</v>
      </c>
    </row>
    <row r="6" spans="1:84" s="2" customFormat="1" ht="11.25">
      <c r="A6" s="8">
        <v>1</v>
      </c>
      <c r="B6" s="8">
        <v>2</v>
      </c>
      <c r="C6" s="8">
        <v>3</v>
      </c>
      <c r="D6" s="9">
        <v>4</v>
      </c>
      <c r="E6" s="11">
        <v>5</v>
      </c>
      <c r="F6" s="14">
        <v>6</v>
      </c>
      <c r="G6" s="8">
        <v>7</v>
      </c>
      <c r="H6" s="9">
        <v>8</v>
      </c>
      <c r="I6" s="11">
        <v>9</v>
      </c>
      <c r="J6" s="14">
        <v>10</v>
      </c>
      <c r="K6" s="8">
        <v>11</v>
      </c>
      <c r="L6" s="9">
        <v>12</v>
      </c>
      <c r="M6" s="18">
        <v>13</v>
      </c>
      <c r="N6" s="9">
        <v>14</v>
      </c>
      <c r="O6" s="11">
        <v>15</v>
      </c>
      <c r="P6" s="8">
        <v>16</v>
      </c>
      <c r="Q6" s="8">
        <v>17</v>
      </c>
      <c r="R6" s="8">
        <v>18</v>
      </c>
      <c r="S6" s="9">
        <v>14</v>
      </c>
      <c r="T6" s="11">
        <v>15</v>
      </c>
      <c r="U6" s="8">
        <v>1</v>
      </c>
      <c r="V6" s="8">
        <v>2</v>
      </c>
      <c r="W6" s="9">
        <v>3</v>
      </c>
      <c r="X6" s="11">
        <v>4</v>
      </c>
      <c r="Y6" s="14">
        <v>5</v>
      </c>
      <c r="Z6" s="8">
        <v>6</v>
      </c>
      <c r="AA6" s="9">
        <v>7</v>
      </c>
      <c r="AB6" s="11">
        <v>8</v>
      </c>
      <c r="AC6" s="14">
        <v>10</v>
      </c>
      <c r="AD6" s="8">
        <v>11</v>
      </c>
      <c r="AE6" s="9">
        <v>12</v>
      </c>
      <c r="AF6" s="18">
        <v>13</v>
      </c>
      <c r="AG6" s="20">
        <v>14</v>
      </c>
      <c r="AH6" s="20">
        <v>15</v>
      </c>
      <c r="AI6" s="9">
        <v>16</v>
      </c>
      <c r="AJ6" s="11">
        <v>17</v>
      </c>
      <c r="AK6" s="8">
        <v>18</v>
      </c>
      <c r="AL6" s="8">
        <v>19</v>
      </c>
      <c r="AM6" s="9">
        <v>20</v>
      </c>
      <c r="AN6" s="11">
        <v>21</v>
      </c>
      <c r="AO6" s="8">
        <v>22</v>
      </c>
      <c r="AP6" s="8">
        <v>23</v>
      </c>
      <c r="AQ6" s="9">
        <v>24</v>
      </c>
      <c r="AR6" s="11">
        <v>25</v>
      </c>
      <c r="AS6" s="8">
        <v>1</v>
      </c>
      <c r="AT6" s="8">
        <v>2</v>
      </c>
      <c r="AU6" s="9">
        <v>3</v>
      </c>
      <c r="AV6" s="11">
        <v>4</v>
      </c>
      <c r="AW6" s="14">
        <v>5</v>
      </c>
      <c r="AX6" s="8">
        <v>6</v>
      </c>
      <c r="AY6" s="9">
        <v>7</v>
      </c>
      <c r="AZ6" s="11">
        <v>8</v>
      </c>
      <c r="BA6" s="9">
        <v>9</v>
      </c>
      <c r="BB6" s="18">
        <v>10</v>
      </c>
      <c r="BC6" s="9">
        <v>13</v>
      </c>
      <c r="BD6" s="11">
        <v>14</v>
      </c>
      <c r="BE6" s="24">
        <v>1</v>
      </c>
      <c r="BF6" s="11">
        <v>2</v>
      </c>
      <c r="BG6" s="14">
        <v>3</v>
      </c>
      <c r="BH6" s="14">
        <v>4</v>
      </c>
      <c r="BI6" s="9">
        <v>5</v>
      </c>
      <c r="BJ6" s="11">
        <v>6</v>
      </c>
      <c r="BK6" s="9">
        <v>8</v>
      </c>
      <c r="BL6" s="11">
        <v>9</v>
      </c>
      <c r="BM6" s="14">
        <v>10</v>
      </c>
      <c r="BN6" s="14">
        <v>11</v>
      </c>
      <c r="BO6" s="14">
        <v>12</v>
      </c>
      <c r="BP6" s="14">
        <v>13</v>
      </c>
      <c r="BQ6" s="14">
        <v>14</v>
      </c>
      <c r="BR6" s="14">
        <v>15</v>
      </c>
      <c r="BS6" s="14">
        <v>16</v>
      </c>
      <c r="BT6" s="14">
        <v>17</v>
      </c>
      <c r="BU6" s="9">
        <v>18</v>
      </c>
      <c r="BV6" s="18">
        <v>19</v>
      </c>
      <c r="BW6" s="8">
        <v>1</v>
      </c>
      <c r="BX6" s="8">
        <v>2</v>
      </c>
      <c r="BY6" s="24">
        <v>3</v>
      </c>
      <c r="BZ6" s="11">
        <v>4</v>
      </c>
      <c r="CA6" s="14"/>
      <c r="CB6" s="14"/>
      <c r="CC6" s="9">
        <v>7</v>
      </c>
      <c r="CD6" s="11">
        <v>8</v>
      </c>
      <c r="CE6" s="26">
        <v>9</v>
      </c>
      <c r="CF6" s="11">
        <v>10</v>
      </c>
    </row>
    <row r="7" spans="1:84" ht="24" customHeight="1">
      <c r="A7" s="34" t="s">
        <v>79</v>
      </c>
      <c r="B7" s="15">
        <v>193922</v>
      </c>
      <c r="C7" s="5">
        <v>1173</v>
      </c>
      <c r="D7" s="35">
        <f aca="true" t="shared" si="0" ref="D7:D12">C7/B7*100</f>
        <v>0.6048823753880426</v>
      </c>
      <c r="E7" s="37">
        <f aca="true" t="shared" si="1" ref="E7:E12">D7/100</f>
        <v>0.006048823753880426</v>
      </c>
      <c r="F7" s="38">
        <v>0</v>
      </c>
      <c r="G7" s="39">
        <v>0</v>
      </c>
      <c r="H7" s="36"/>
      <c r="I7" s="12"/>
      <c r="J7" s="15">
        <v>52495</v>
      </c>
      <c r="K7" s="5">
        <v>0</v>
      </c>
      <c r="L7" s="6">
        <f aca="true" t="shared" si="2" ref="L7:L12">100*(K7/J7)</f>
        <v>0</v>
      </c>
      <c r="M7" s="19">
        <v>0</v>
      </c>
      <c r="N7" s="6">
        <v>30</v>
      </c>
      <c r="O7" s="12">
        <v>0</v>
      </c>
      <c r="P7" s="5">
        <v>181242</v>
      </c>
      <c r="Q7" s="5">
        <v>0</v>
      </c>
      <c r="R7" s="5">
        <v>1152</v>
      </c>
      <c r="S7" s="35">
        <f aca="true" t="shared" si="3" ref="S7:S12">(Q7+R7)/P7*100</f>
        <v>0.6356142615949945</v>
      </c>
      <c r="T7" s="12">
        <v>0</v>
      </c>
      <c r="U7" s="5">
        <v>5117</v>
      </c>
      <c r="V7" s="5">
        <v>11905</v>
      </c>
      <c r="W7" s="41">
        <f aca="true" t="shared" si="4" ref="W7:W12">100*(V7-U7)/U7</f>
        <v>132.65585303888997</v>
      </c>
      <c r="X7" s="12">
        <v>0</v>
      </c>
      <c r="Y7" s="15">
        <v>41945</v>
      </c>
      <c r="Z7" s="15">
        <v>41945</v>
      </c>
      <c r="AA7" s="6">
        <v>100</v>
      </c>
      <c r="AB7" s="12">
        <v>1</v>
      </c>
      <c r="AC7" s="15">
        <v>52495</v>
      </c>
      <c r="AD7" s="5">
        <v>42495</v>
      </c>
      <c r="AE7" s="6">
        <f>100*(AD7/AC7)</f>
        <v>80.95056672064005</v>
      </c>
      <c r="AF7" s="19">
        <v>0</v>
      </c>
      <c r="AG7" s="21">
        <v>0</v>
      </c>
      <c r="AH7" s="5">
        <v>188793</v>
      </c>
      <c r="AI7" s="6">
        <f aca="true" t="shared" si="5" ref="AI7:AI12">100*(AG7/AH7)</f>
        <v>0</v>
      </c>
      <c r="AJ7" s="12">
        <v>1</v>
      </c>
      <c r="AK7" s="5">
        <v>0</v>
      </c>
      <c r="AL7" s="5">
        <v>0</v>
      </c>
      <c r="AM7" s="6" t="e">
        <f aca="true" t="shared" si="6" ref="AM7:AM12">100*(AK7-AL7)/AL7</f>
        <v>#DIV/0!</v>
      </c>
      <c r="AN7" s="12">
        <v>1</v>
      </c>
      <c r="AO7" s="5">
        <v>614</v>
      </c>
      <c r="AP7" s="5">
        <v>338.9</v>
      </c>
      <c r="AQ7" s="41">
        <f aca="true" t="shared" si="7" ref="AQ7:AQ12">100*(AO7-AP7)/AP7</f>
        <v>81.17438772499264</v>
      </c>
      <c r="AR7" s="12">
        <v>0</v>
      </c>
      <c r="AS7" s="5">
        <v>0</v>
      </c>
      <c r="AT7" s="5">
        <v>46</v>
      </c>
      <c r="AU7" s="6">
        <f aca="true" t="shared" si="8" ref="AU7:AU12">100*(AS7/AT7)</f>
        <v>0</v>
      </c>
      <c r="AV7" s="12">
        <v>1</v>
      </c>
      <c r="AW7" s="15">
        <v>7</v>
      </c>
      <c r="AX7" s="5">
        <v>46</v>
      </c>
      <c r="AY7" s="41">
        <f aca="true" t="shared" si="9" ref="AY7:AY12">100*(AW7/AX7)</f>
        <v>15.217391304347828</v>
      </c>
      <c r="AZ7" s="12">
        <v>0.85</v>
      </c>
      <c r="BA7" s="54" t="s">
        <v>179</v>
      </c>
      <c r="BB7" s="19">
        <v>1</v>
      </c>
      <c r="BC7" s="54" t="s">
        <v>136</v>
      </c>
      <c r="BD7" s="12">
        <v>0</v>
      </c>
      <c r="BE7" s="55" t="s">
        <v>179</v>
      </c>
      <c r="BF7" s="12">
        <v>1</v>
      </c>
      <c r="BG7" s="15">
        <v>3</v>
      </c>
      <c r="BH7" s="15">
        <v>4</v>
      </c>
      <c r="BI7" s="6">
        <f aca="true" t="shared" si="10" ref="BI7:BI12">100*(BG7/BH7)</f>
        <v>75</v>
      </c>
      <c r="BJ7" s="12">
        <v>1</v>
      </c>
      <c r="BK7" s="60" t="s">
        <v>179</v>
      </c>
      <c r="BL7" s="12">
        <v>1</v>
      </c>
      <c r="BM7" s="15">
        <v>3</v>
      </c>
      <c r="BN7" s="15">
        <v>14534</v>
      </c>
      <c r="BO7" s="15">
        <v>0</v>
      </c>
      <c r="BP7" s="15">
        <v>7677</v>
      </c>
      <c r="BQ7" s="15">
        <v>11923</v>
      </c>
      <c r="BR7" s="15">
        <v>0</v>
      </c>
      <c r="BS7" s="15">
        <v>10011</v>
      </c>
      <c r="BT7" s="15">
        <v>68636</v>
      </c>
      <c r="BU7" s="6">
        <f aca="true" t="shared" si="11" ref="BU7:BU12">100*(BM7/(BN7+BO7+BP7+BQ7+BR7+BS7+BT7))</f>
        <v>0.0026600225215240155</v>
      </c>
      <c r="BV7" s="19">
        <v>0.5</v>
      </c>
      <c r="BW7" s="5">
        <v>0</v>
      </c>
      <c r="BX7" s="5">
        <v>255753</v>
      </c>
      <c r="BY7" s="56">
        <f aca="true" t="shared" si="12" ref="BY7:BY12">100*(BW7/BX7)</f>
        <v>0</v>
      </c>
      <c r="BZ7" s="57">
        <v>1</v>
      </c>
      <c r="CA7" s="15">
        <v>0</v>
      </c>
      <c r="CB7" s="15">
        <v>0</v>
      </c>
      <c r="CC7" s="6" t="e">
        <f aca="true" t="shared" si="13" ref="CC7:CC12">100*((CA7-CB7)/CA7)</f>
        <v>#DIV/0!</v>
      </c>
      <c r="CD7" s="12">
        <v>1</v>
      </c>
      <c r="CE7" s="27" t="s">
        <v>136</v>
      </c>
      <c r="CF7" s="12">
        <v>0</v>
      </c>
    </row>
    <row r="8" spans="1:84" ht="17.25" customHeight="1">
      <c r="A8" s="34" t="s">
        <v>80</v>
      </c>
      <c r="B8" s="15">
        <v>7553</v>
      </c>
      <c r="C8" s="5">
        <v>25</v>
      </c>
      <c r="D8" s="35">
        <f t="shared" si="0"/>
        <v>0.33099430689792136</v>
      </c>
      <c r="E8" s="37">
        <f t="shared" si="1"/>
        <v>0.0033099430689792135</v>
      </c>
      <c r="F8" s="38">
        <v>0</v>
      </c>
      <c r="G8" s="39">
        <v>0</v>
      </c>
      <c r="H8" s="36"/>
      <c r="I8" s="12"/>
      <c r="J8" s="15">
        <v>0</v>
      </c>
      <c r="K8" s="5">
        <v>0</v>
      </c>
      <c r="L8" s="6" t="e">
        <f t="shared" si="2"/>
        <v>#DIV/0!</v>
      </c>
      <c r="M8" s="19">
        <v>0</v>
      </c>
      <c r="N8" s="6">
        <v>30</v>
      </c>
      <c r="O8" s="12">
        <v>0</v>
      </c>
      <c r="P8" s="5">
        <v>7551</v>
      </c>
      <c r="Q8" s="5">
        <v>0</v>
      </c>
      <c r="R8" s="5">
        <v>25</v>
      </c>
      <c r="S8" s="35">
        <f t="shared" si="3"/>
        <v>0.33108197589723215</v>
      </c>
      <c r="T8" s="12">
        <v>0</v>
      </c>
      <c r="U8" s="5">
        <v>1529</v>
      </c>
      <c r="V8" s="5">
        <v>2897</v>
      </c>
      <c r="W8" s="41">
        <f t="shared" si="4"/>
        <v>89.4702419882276</v>
      </c>
      <c r="X8" s="12">
        <v>0.21</v>
      </c>
      <c r="Y8" s="15">
        <v>6760</v>
      </c>
      <c r="Z8" s="15">
        <v>6760</v>
      </c>
      <c r="AA8" s="6">
        <v>100</v>
      </c>
      <c r="AB8" s="12">
        <v>1</v>
      </c>
      <c r="AC8" s="15"/>
      <c r="AD8" s="5"/>
      <c r="AE8" s="6"/>
      <c r="AF8" s="19"/>
      <c r="AG8" s="21"/>
      <c r="AH8" s="5"/>
      <c r="AI8" s="6" t="e">
        <f t="shared" si="5"/>
        <v>#DIV/0!</v>
      </c>
      <c r="AJ8" s="12">
        <v>1</v>
      </c>
      <c r="AK8" s="5">
        <v>0</v>
      </c>
      <c r="AL8" s="5">
        <v>0</v>
      </c>
      <c r="AM8" s="6" t="e">
        <f t="shared" si="6"/>
        <v>#DIV/0!</v>
      </c>
      <c r="AN8" s="12">
        <v>1</v>
      </c>
      <c r="AO8" s="5">
        <v>40.7</v>
      </c>
      <c r="AP8" s="5">
        <v>41.6</v>
      </c>
      <c r="AQ8" s="41">
        <f t="shared" si="7"/>
        <v>-2.1634615384615348</v>
      </c>
      <c r="AR8" s="12">
        <v>0.5</v>
      </c>
      <c r="AS8" s="5"/>
      <c r="AT8" s="5"/>
      <c r="AU8" s="6" t="e">
        <f t="shared" si="8"/>
        <v>#DIV/0!</v>
      </c>
      <c r="AV8" s="12">
        <v>0</v>
      </c>
      <c r="AW8" s="15"/>
      <c r="AX8" s="5"/>
      <c r="AY8" s="41" t="e">
        <f t="shared" si="9"/>
        <v>#DIV/0!</v>
      </c>
      <c r="AZ8" s="12">
        <v>0</v>
      </c>
      <c r="BA8" s="54" t="s">
        <v>179</v>
      </c>
      <c r="BB8" s="19">
        <v>1</v>
      </c>
      <c r="BC8" s="54" t="s">
        <v>136</v>
      </c>
      <c r="BD8" s="12">
        <v>0</v>
      </c>
      <c r="BE8" s="55" t="s">
        <v>179</v>
      </c>
      <c r="BF8" s="12">
        <v>1</v>
      </c>
      <c r="BG8" s="15">
        <v>1</v>
      </c>
      <c r="BH8" s="15">
        <v>1</v>
      </c>
      <c r="BI8" s="6">
        <f t="shared" si="10"/>
        <v>100</v>
      </c>
      <c r="BJ8" s="12">
        <v>1</v>
      </c>
      <c r="BK8" s="60" t="s">
        <v>179</v>
      </c>
      <c r="BL8" s="12">
        <v>1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6" t="e">
        <f t="shared" si="11"/>
        <v>#DIV/0!</v>
      </c>
      <c r="BV8" s="19">
        <v>1</v>
      </c>
      <c r="BW8" s="5">
        <v>0</v>
      </c>
      <c r="BX8" s="5">
        <v>7551</v>
      </c>
      <c r="BY8" s="25">
        <f t="shared" si="12"/>
        <v>0</v>
      </c>
      <c r="BZ8" s="37">
        <v>1</v>
      </c>
      <c r="CA8" s="15">
        <v>0</v>
      </c>
      <c r="CB8" s="15">
        <v>0</v>
      </c>
      <c r="CC8" s="6" t="e">
        <f t="shared" si="13"/>
        <v>#DIV/0!</v>
      </c>
      <c r="CD8" s="12">
        <v>1</v>
      </c>
      <c r="CE8" s="27" t="s">
        <v>136</v>
      </c>
      <c r="CF8" s="12">
        <v>0</v>
      </c>
    </row>
    <row r="9" spans="1:84" ht="68.25" customHeight="1" hidden="1">
      <c r="A9" s="34" t="s">
        <v>99</v>
      </c>
      <c r="B9" s="15">
        <v>9818</v>
      </c>
      <c r="C9" s="5">
        <v>268</v>
      </c>
      <c r="D9" s="35">
        <f t="shared" si="0"/>
        <v>2.729680179262579</v>
      </c>
      <c r="E9" s="37">
        <f t="shared" si="1"/>
        <v>0.02729680179262579</v>
      </c>
      <c r="F9" s="38">
        <v>0</v>
      </c>
      <c r="G9" s="39">
        <v>0</v>
      </c>
      <c r="H9" s="36" t="e">
        <f>100*(G9/F9)</f>
        <v>#DIV/0!</v>
      </c>
      <c r="I9" s="12">
        <v>0</v>
      </c>
      <c r="J9" s="15">
        <v>9818</v>
      </c>
      <c r="K9" s="5">
        <v>0</v>
      </c>
      <c r="L9" s="6">
        <f t="shared" si="2"/>
        <v>0</v>
      </c>
      <c r="M9" s="19">
        <v>0</v>
      </c>
      <c r="N9" s="6">
        <v>0</v>
      </c>
      <c r="O9" s="12">
        <v>1</v>
      </c>
      <c r="P9" s="5">
        <v>9434</v>
      </c>
      <c r="Q9" s="5">
        <v>0</v>
      </c>
      <c r="R9" s="5">
        <v>268</v>
      </c>
      <c r="S9" s="35">
        <f t="shared" si="3"/>
        <v>2.8407886368454527</v>
      </c>
      <c r="T9" s="12">
        <v>0</v>
      </c>
      <c r="U9" s="5">
        <v>53</v>
      </c>
      <c r="V9" s="5">
        <v>109</v>
      </c>
      <c r="W9" s="41">
        <f t="shared" si="4"/>
        <v>105.66037735849056</v>
      </c>
      <c r="X9" s="12">
        <v>0</v>
      </c>
      <c r="Y9" s="15"/>
      <c r="Z9" s="15"/>
      <c r="AA9" s="6"/>
      <c r="AB9" s="12"/>
      <c r="AC9" s="15"/>
      <c r="AD9" s="5"/>
      <c r="AE9" s="6"/>
      <c r="AF9" s="19"/>
      <c r="AG9" s="21">
        <v>0</v>
      </c>
      <c r="AH9" s="5">
        <v>9434</v>
      </c>
      <c r="AI9" s="6">
        <f t="shared" si="5"/>
        <v>0</v>
      </c>
      <c r="AJ9" s="12">
        <v>1</v>
      </c>
      <c r="AK9" s="5">
        <v>0</v>
      </c>
      <c r="AL9" s="5">
        <v>0</v>
      </c>
      <c r="AM9" s="6" t="e">
        <f t="shared" si="6"/>
        <v>#DIV/0!</v>
      </c>
      <c r="AN9" s="12">
        <v>1</v>
      </c>
      <c r="AO9" s="5">
        <v>132</v>
      </c>
      <c r="AP9" s="5">
        <v>19</v>
      </c>
      <c r="AQ9" s="41">
        <f t="shared" si="7"/>
        <v>594.7368421052631</v>
      </c>
      <c r="AR9" s="12">
        <v>0</v>
      </c>
      <c r="AS9" s="5">
        <v>16</v>
      </c>
      <c r="AT9" s="5">
        <v>16</v>
      </c>
      <c r="AU9" s="6">
        <f t="shared" si="8"/>
        <v>100</v>
      </c>
      <c r="AV9" s="12">
        <v>0</v>
      </c>
      <c r="AW9" s="15">
        <v>7</v>
      </c>
      <c r="AX9" s="5">
        <v>16</v>
      </c>
      <c r="AY9" s="41">
        <f t="shared" si="9"/>
        <v>43.75</v>
      </c>
      <c r="AZ9" s="12">
        <v>0.56</v>
      </c>
      <c r="BA9" s="54" t="s">
        <v>136</v>
      </c>
      <c r="BB9" s="19">
        <v>0</v>
      </c>
      <c r="BC9" s="54" t="s">
        <v>136</v>
      </c>
      <c r="BD9" s="12">
        <v>0</v>
      </c>
      <c r="BE9" s="55" t="s">
        <v>136</v>
      </c>
      <c r="BF9" s="12">
        <v>0</v>
      </c>
      <c r="BG9" s="15">
        <v>2</v>
      </c>
      <c r="BH9" s="15">
        <v>0</v>
      </c>
      <c r="BI9" s="6" t="e">
        <f t="shared" si="10"/>
        <v>#DIV/0!</v>
      </c>
      <c r="BJ9" s="12">
        <v>0</v>
      </c>
      <c r="BK9" s="54" t="s">
        <v>136</v>
      </c>
      <c r="BL9" s="12">
        <v>0</v>
      </c>
      <c r="BM9" s="15">
        <v>0</v>
      </c>
      <c r="BN9" s="15"/>
      <c r="BO9" s="15"/>
      <c r="BP9" s="15"/>
      <c r="BQ9" s="15"/>
      <c r="BR9" s="15"/>
      <c r="BS9" s="15"/>
      <c r="BT9" s="15"/>
      <c r="BU9" s="6" t="e">
        <f t="shared" si="11"/>
        <v>#DIV/0!</v>
      </c>
      <c r="BV9" s="19">
        <v>1</v>
      </c>
      <c r="BW9" s="5">
        <v>0</v>
      </c>
      <c r="BX9" s="5">
        <v>9434</v>
      </c>
      <c r="BY9" s="25">
        <f t="shared" si="12"/>
        <v>0</v>
      </c>
      <c r="BZ9" s="37">
        <v>1</v>
      </c>
      <c r="CA9" s="15">
        <v>0</v>
      </c>
      <c r="CB9" s="15">
        <v>0</v>
      </c>
      <c r="CC9" s="6" t="e">
        <f t="shared" si="13"/>
        <v>#DIV/0!</v>
      </c>
      <c r="CD9" s="12">
        <v>1</v>
      </c>
      <c r="CE9" s="27" t="s">
        <v>136</v>
      </c>
      <c r="CF9" s="12">
        <v>0</v>
      </c>
    </row>
    <row r="10" spans="1:84" ht="57.75" customHeight="1" hidden="1">
      <c r="A10" s="34" t="s">
        <v>81</v>
      </c>
      <c r="B10" s="15">
        <v>26970</v>
      </c>
      <c r="C10" s="5">
        <v>0</v>
      </c>
      <c r="D10" s="35">
        <f t="shared" si="0"/>
        <v>0</v>
      </c>
      <c r="E10" s="37">
        <f t="shared" si="1"/>
        <v>0</v>
      </c>
      <c r="F10" s="38">
        <v>0</v>
      </c>
      <c r="G10" s="39">
        <v>0</v>
      </c>
      <c r="H10" s="36" t="e">
        <f>100*(G10/F10)</f>
        <v>#DIV/0!</v>
      </c>
      <c r="I10" s="12">
        <v>0</v>
      </c>
      <c r="J10" s="15">
        <v>26970</v>
      </c>
      <c r="K10" s="5">
        <v>0</v>
      </c>
      <c r="L10" s="6">
        <f t="shared" si="2"/>
        <v>0</v>
      </c>
      <c r="M10" s="19">
        <v>0</v>
      </c>
      <c r="N10" s="6">
        <v>0</v>
      </c>
      <c r="O10" s="12">
        <v>1</v>
      </c>
      <c r="P10" s="5">
        <v>26658</v>
      </c>
      <c r="Q10" s="5">
        <v>0</v>
      </c>
      <c r="R10" s="5">
        <v>0</v>
      </c>
      <c r="S10" s="35">
        <f t="shared" si="3"/>
        <v>0</v>
      </c>
      <c r="T10" s="12">
        <v>0</v>
      </c>
      <c r="U10" s="5">
        <v>4588</v>
      </c>
      <c r="V10" s="5">
        <v>8185</v>
      </c>
      <c r="W10" s="41">
        <f t="shared" si="4"/>
        <v>78.4001743679163</v>
      </c>
      <c r="X10" s="12">
        <v>0.43</v>
      </c>
      <c r="Y10" s="15"/>
      <c r="Z10" s="15"/>
      <c r="AA10" s="6"/>
      <c r="AB10" s="12"/>
      <c r="AC10" s="15"/>
      <c r="AD10" s="5"/>
      <c r="AE10" s="6"/>
      <c r="AF10" s="19"/>
      <c r="AG10" s="21">
        <v>0</v>
      </c>
      <c r="AH10" s="5">
        <v>26658</v>
      </c>
      <c r="AI10" s="6">
        <f t="shared" si="5"/>
        <v>0</v>
      </c>
      <c r="AJ10" s="12">
        <v>1</v>
      </c>
      <c r="AK10" s="5">
        <v>0</v>
      </c>
      <c r="AL10" s="5">
        <v>0</v>
      </c>
      <c r="AM10" s="6" t="e">
        <f t="shared" si="6"/>
        <v>#DIV/0!</v>
      </c>
      <c r="AN10" s="12">
        <v>1</v>
      </c>
      <c r="AO10" s="5">
        <v>19</v>
      </c>
      <c r="AP10" s="5">
        <v>448</v>
      </c>
      <c r="AQ10" s="41">
        <f t="shared" si="7"/>
        <v>-95.75892857142857</v>
      </c>
      <c r="AR10" s="12">
        <v>1</v>
      </c>
      <c r="AS10" s="5">
        <v>18</v>
      </c>
      <c r="AT10" s="5">
        <v>18</v>
      </c>
      <c r="AU10" s="6">
        <f t="shared" si="8"/>
        <v>100</v>
      </c>
      <c r="AV10" s="12">
        <v>0</v>
      </c>
      <c r="AW10" s="15">
        <v>7</v>
      </c>
      <c r="AX10" s="5">
        <v>18</v>
      </c>
      <c r="AY10" s="41">
        <f t="shared" si="9"/>
        <v>38.88888888888889</v>
      </c>
      <c r="AZ10" s="12">
        <v>0.61</v>
      </c>
      <c r="BA10" s="54" t="s">
        <v>136</v>
      </c>
      <c r="BB10" s="19">
        <v>0</v>
      </c>
      <c r="BC10" s="54" t="s">
        <v>136</v>
      </c>
      <c r="BD10" s="12">
        <v>0</v>
      </c>
      <c r="BE10" s="55" t="s">
        <v>136</v>
      </c>
      <c r="BF10" s="12">
        <v>0</v>
      </c>
      <c r="BG10" s="15">
        <v>2</v>
      </c>
      <c r="BH10" s="15">
        <v>0</v>
      </c>
      <c r="BI10" s="6" t="e">
        <f t="shared" si="10"/>
        <v>#DIV/0!</v>
      </c>
      <c r="BJ10" s="12">
        <v>0</v>
      </c>
      <c r="BK10" s="54" t="s">
        <v>136</v>
      </c>
      <c r="BL10" s="12">
        <v>0</v>
      </c>
      <c r="BM10" s="15">
        <v>0</v>
      </c>
      <c r="BN10" s="15"/>
      <c r="BO10" s="15"/>
      <c r="BP10" s="15"/>
      <c r="BQ10" s="15"/>
      <c r="BR10" s="15"/>
      <c r="BS10" s="15"/>
      <c r="BT10" s="15"/>
      <c r="BU10" s="6" t="e">
        <f t="shared" si="11"/>
        <v>#DIV/0!</v>
      </c>
      <c r="BV10" s="19">
        <v>1</v>
      </c>
      <c r="BW10" s="5">
        <v>0</v>
      </c>
      <c r="BX10" s="5">
        <v>26658</v>
      </c>
      <c r="BY10" s="25">
        <f t="shared" si="12"/>
        <v>0</v>
      </c>
      <c r="BZ10" s="37">
        <v>1</v>
      </c>
      <c r="CA10" s="15">
        <v>0</v>
      </c>
      <c r="CB10" s="15">
        <v>0</v>
      </c>
      <c r="CC10" s="6" t="e">
        <f t="shared" si="13"/>
        <v>#DIV/0!</v>
      </c>
      <c r="CD10" s="12">
        <v>1</v>
      </c>
      <c r="CE10" s="27" t="s">
        <v>136</v>
      </c>
      <c r="CF10" s="12">
        <v>0</v>
      </c>
    </row>
    <row r="11" spans="1:84" ht="42" customHeight="1">
      <c r="A11" s="34" t="s">
        <v>82</v>
      </c>
      <c r="B11" s="15">
        <v>55663</v>
      </c>
      <c r="C11" s="5">
        <v>1221</v>
      </c>
      <c r="D11" s="35">
        <f t="shared" si="0"/>
        <v>2.193557659486553</v>
      </c>
      <c r="E11" s="37">
        <f t="shared" si="1"/>
        <v>0.02193557659486553</v>
      </c>
      <c r="F11" s="38">
        <v>4806</v>
      </c>
      <c r="G11" s="39">
        <v>0</v>
      </c>
      <c r="H11" s="36">
        <f>100*(G11/F11)</f>
        <v>0</v>
      </c>
      <c r="I11" s="12">
        <v>0</v>
      </c>
      <c r="J11" s="15">
        <v>55663</v>
      </c>
      <c r="K11" s="5">
        <v>0</v>
      </c>
      <c r="L11" s="6">
        <f t="shared" si="2"/>
        <v>0</v>
      </c>
      <c r="M11" s="19">
        <v>0</v>
      </c>
      <c r="N11" s="6">
        <v>10</v>
      </c>
      <c r="O11" s="12">
        <v>0</v>
      </c>
      <c r="P11" s="5">
        <v>55138</v>
      </c>
      <c r="Q11" s="5">
        <v>0</v>
      </c>
      <c r="R11" s="5">
        <v>1221</v>
      </c>
      <c r="S11" s="35">
        <f t="shared" si="3"/>
        <v>2.2144437592948605</v>
      </c>
      <c r="T11" s="12">
        <v>0</v>
      </c>
      <c r="U11" s="5">
        <v>11610</v>
      </c>
      <c r="V11" s="5">
        <v>17540</v>
      </c>
      <c r="W11" s="41">
        <f t="shared" si="4"/>
        <v>51.07665805340224</v>
      </c>
      <c r="X11" s="12">
        <v>0.98</v>
      </c>
      <c r="Y11" s="15">
        <v>3885</v>
      </c>
      <c r="Z11" s="15">
        <v>3885</v>
      </c>
      <c r="AA11" s="6">
        <f>(Y11/Z11)*100</f>
        <v>100</v>
      </c>
      <c r="AB11" s="12">
        <v>1</v>
      </c>
      <c r="AC11" s="15">
        <v>50857</v>
      </c>
      <c r="AD11" s="5">
        <v>50344</v>
      </c>
      <c r="AE11" s="6">
        <f>100*(AD11/AC11)</f>
        <v>98.99128930137444</v>
      </c>
      <c r="AF11" s="19">
        <v>0.5</v>
      </c>
      <c r="AG11" s="21">
        <v>0</v>
      </c>
      <c r="AH11" s="5">
        <v>55138</v>
      </c>
      <c r="AI11" s="6">
        <f t="shared" si="5"/>
        <v>0</v>
      </c>
      <c r="AJ11" s="12">
        <v>1</v>
      </c>
      <c r="AK11" s="5">
        <v>0</v>
      </c>
      <c r="AL11" s="5">
        <v>0</v>
      </c>
      <c r="AM11" s="6" t="e">
        <f t="shared" si="6"/>
        <v>#DIV/0!</v>
      </c>
      <c r="AN11" s="12">
        <v>1</v>
      </c>
      <c r="AO11" s="5">
        <v>171.1</v>
      </c>
      <c r="AP11" s="5">
        <v>127.9</v>
      </c>
      <c r="AQ11" s="41">
        <f t="shared" si="7"/>
        <v>33.776387802971065</v>
      </c>
      <c r="AR11" s="12">
        <v>0</v>
      </c>
      <c r="AS11" s="5">
        <v>0</v>
      </c>
      <c r="AT11" s="5">
        <v>61</v>
      </c>
      <c r="AU11" s="6">
        <f t="shared" si="8"/>
        <v>0</v>
      </c>
      <c r="AV11" s="12">
        <v>1</v>
      </c>
      <c r="AW11" s="15">
        <v>10</v>
      </c>
      <c r="AX11" s="5">
        <v>61</v>
      </c>
      <c r="AY11" s="41">
        <f t="shared" si="9"/>
        <v>16.39344262295082</v>
      </c>
      <c r="AZ11" s="12">
        <v>0.84</v>
      </c>
      <c r="BA11" s="60" t="s">
        <v>179</v>
      </c>
      <c r="BB11" s="19">
        <v>1</v>
      </c>
      <c r="BC11" s="54" t="s">
        <v>136</v>
      </c>
      <c r="BD11" s="12">
        <v>0</v>
      </c>
      <c r="BE11" s="61" t="s">
        <v>179</v>
      </c>
      <c r="BF11" s="12">
        <v>1</v>
      </c>
      <c r="BG11" s="15">
        <v>7</v>
      </c>
      <c r="BH11" s="15">
        <v>7</v>
      </c>
      <c r="BI11" s="6">
        <f t="shared" si="10"/>
        <v>100</v>
      </c>
      <c r="BJ11" s="12">
        <v>1</v>
      </c>
      <c r="BK11" s="60" t="s">
        <v>179</v>
      </c>
      <c r="BL11" s="12">
        <v>1</v>
      </c>
      <c r="BM11" s="15">
        <v>0</v>
      </c>
      <c r="BN11" s="15">
        <v>94113</v>
      </c>
      <c r="BO11" s="15">
        <v>0</v>
      </c>
      <c r="BP11" s="15">
        <v>2581</v>
      </c>
      <c r="BQ11" s="15">
        <v>0</v>
      </c>
      <c r="BR11" s="15">
        <v>0</v>
      </c>
      <c r="BS11" s="15">
        <v>177</v>
      </c>
      <c r="BT11" s="15">
        <v>193269</v>
      </c>
      <c r="BU11" s="35">
        <f t="shared" si="11"/>
        <v>0</v>
      </c>
      <c r="BV11" s="19">
        <v>1</v>
      </c>
      <c r="BW11" s="5">
        <v>0</v>
      </c>
      <c r="BX11" s="5">
        <v>108058</v>
      </c>
      <c r="BY11" s="25">
        <f t="shared" si="12"/>
        <v>0</v>
      </c>
      <c r="BZ11" s="37">
        <v>1</v>
      </c>
      <c r="CA11" s="15">
        <v>0</v>
      </c>
      <c r="CB11" s="15">
        <v>0</v>
      </c>
      <c r="CC11" s="6" t="e">
        <f t="shared" si="13"/>
        <v>#DIV/0!</v>
      </c>
      <c r="CD11" s="12">
        <v>1</v>
      </c>
      <c r="CE11" s="27" t="s">
        <v>136</v>
      </c>
      <c r="CF11" s="12">
        <v>0</v>
      </c>
    </row>
    <row r="12" spans="1:84" ht="37.5" customHeight="1">
      <c r="A12" s="34" t="s">
        <v>83</v>
      </c>
      <c r="B12" s="15">
        <v>374009</v>
      </c>
      <c r="C12" s="5">
        <v>1081</v>
      </c>
      <c r="D12" s="35">
        <f t="shared" si="0"/>
        <v>0.28903047787620084</v>
      </c>
      <c r="E12" s="37">
        <f t="shared" si="1"/>
        <v>0.0028903047787620082</v>
      </c>
      <c r="F12" s="38">
        <v>89353</v>
      </c>
      <c r="G12" s="39">
        <v>0</v>
      </c>
      <c r="H12" s="36">
        <f>100*(G12/F12)</f>
        <v>0</v>
      </c>
      <c r="I12" s="12">
        <v>0</v>
      </c>
      <c r="J12" s="15">
        <v>374009</v>
      </c>
      <c r="K12" s="5">
        <v>0</v>
      </c>
      <c r="L12" s="6">
        <f t="shared" si="2"/>
        <v>0</v>
      </c>
      <c r="M12" s="19">
        <v>0</v>
      </c>
      <c r="N12" s="6">
        <v>30</v>
      </c>
      <c r="O12" s="12">
        <v>0</v>
      </c>
      <c r="P12" s="5">
        <v>370717</v>
      </c>
      <c r="Q12" s="5">
        <v>0</v>
      </c>
      <c r="R12" s="5">
        <v>1074</v>
      </c>
      <c r="S12" s="35">
        <f t="shared" si="3"/>
        <v>0.2897088614765441</v>
      </c>
      <c r="T12" s="12">
        <v>0</v>
      </c>
      <c r="U12" s="5">
        <v>29434</v>
      </c>
      <c r="V12" s="5">
        <v>42694</v>
      </c>
      <c r="W12" s="41">
        <f t="shared" si="4"/>
        <v>45.04994224366379</v>
      </c>
      <c r="X12" s="12">
        <v>1</v>
      </c>
      <c r="Y12" s="15">
        <v>80284</v>
      </c>
      <c r="Z12" s="15">
        <v>80284</v>
      </c>
      <c r="AA12" s="6">
        <f>(Y12/Z12)*100</f>
        <v>100</v>
      </c>
      <c r="AB12" s="12">
        <v>1</v>
      </c>
      <c r="AC12" s="15">
        <v>284656</v>
      </c>
      <c r="AD12" s="5">
        <v>282844</v>
      </c>
      <c r="AE12" s="6">
        <f>100*(AD12/AC12)</f>
        <v>99.3634421898713</v>
      </c>
      <c r="AF12" s="19">
        <v>0.5</v>
      </c>
      <c r="AG12" s="21">
        <v>0</v>
      </c>
      <c r="AH12" s="5">
        <v>342415</v>
      </c>
      <c r="AI12" s="6">
        <f t="shared" si="5"/>
        <v>0</v>
      </c>
      <c r="AJ12" s="12">
        <v>1</v>
      </c>
      <c r="AK12" s="5">
        <v>0</v>
      </c>
      <c r="AL12" s="5">
        <v>0</v>
      </c>
      <c r="AM12" s="6" t="e">
        <f t="shared" si="6"/>
        <v>#DIV/0!</v>
      </c>
      <c r="AN12" s="12">
        <v>1</v>
      </c>
      <c r="AO12" s="5">
        <v>1579.5</v>
      </c>
      <c r="AP12" s="5">
        <v>647.9</v>
      </c>
      <c r="AQ12" s="41">
        <f t="shared" si="7"/>
        <v>143.78762154653495</v>
      </c>
      <c r="AR12" s="12">
        <v>0</v>
      </c>
      <c r="AS12" s="5">
        <v>0</v>
      </c>
      <c r="AT12" s="5">
        <v>74</v>
      </c>
      <c r="AU12" s="6">
        <f t="shared" si="8"/>
        <v>0</v>
      </c>
      <c r="AV12" s="12">
        <v>1</v>
      </c>
      <c r="AW12" s="15">
        <v>16</v>
      </c>
      <c r="AX12" s="5">
        <v>74</v>
      </c>
      <c r="AY12" s="41">
        <f t="shared" si="9"/>
        <v>21.62162162162162</v>
      </c>
      <c r="AZ12" s="12">
        <v>0.78</v>
      </c>
      <c r="BA12" s="60" t="s">
        <v>179</v>
      </c>
      <c r="BB12" s="19">
        <v>1</v>
      </c>
      <c r="BC12" s="54" t="s">
        <v>136</v>
      </c>
      <c r="BD12" s="12">
        <v>0</v>
      </c>
      <c r="BE12" s="61" t="s">
        <v>179</v>
      </c>
      <c r="BF12" s="12">
        <v>1</v>
      </c>
      <c r="BG12" s="15">
        <v>55</v>
      </c>
      <c r="BH12" s="15">
        <v>55</v>
      </c>
      <c r="BI12" s="6">
        <f t="shared" si="10"/>
        <v>100</v>
      </c>
      <c r="BJ12" s="12">
        <v>1</v>
      </c>
      <c r="BK12" s="60" t="s">
        <v>179</v>
      </c>
      <c r="BL12" s="12">
        <v>1</v>
      </c>
      <c r="BM12" s="15">
        <v>235</v>
      </c>
      <c r="BN12" s="15">
        <v>666242</v>
      </c>
      <c r="BO12" s="15"/>
      <c r="BP12" s="15">
        <v>10924</v>
      </c>
      <c r="BQ12" s="15">
        <v>17099</v>
      </c>
      <c r="BR12" s="15"/>
      <c r="BS12" s="15">
        <v>6869</v>
      </c>
      <c r="BT12" s="15">
        <v>856362</v>
      </c>
      <c r="BU12" s="6">
        <f t="shared" si="11"/>
        <v>0.015088321254115581</v>
      </c>
      <c r="BV12" s="19">
        <v>0</v>
      </c>
      <c r="BW12" s="5">
        <v>0</v>
      </c>
      <c r="BX12" s="5">
        <v>663808</v>
      </c>
      <c r="BY12" s="56">
        <f t="shared" si="12"/>
        <v>0</v>
      </c>
      <c r="BZ12" s="37">
        <v>1</v>
      </c>
      <c r="CA12" s="15">
        <v>0</v>
      </c>
      <c r="CB12" s="15">
        <v>0</v>
      </c>
      <c r="CC12" s="6" t="e">
        <f t="shared" si="13"/>
        <v>#DIV/0!</v>
      </c>
      <c r="CD12" s="12">
        <v>1</v>
      </c>
      <c r="CE12" s="27" t="s">
        <v>136</v>
      </c>
      <c r="CF12" s="12">
        <v>0</v>
      </c>
    </row>
    <row r="13" spans="17:80" ht="12.75">
      <c r="Q13" s="40"/>
      <c r="CA13" s="44"/>
      <c r="CB13" s="44"/>
    </row>
    <row r="14" spans="2:75" ht="12.75">
      <c r="B14" s="7" t="s">
        <v>6</v>
      </c>
      <c r="U14" s="7" t="s">
        <v>6</v>
      </c>
      <c r="AS14" s="7" t="s">
        <v>6</v>
      </c>
      <c r="BE14" s="7" t="s">
        <v>6</v>
      </c>
      <c r="BW14" s="7" t="s">
        <v>6</v>
      </c>
    </row>
    <row r="15" spans="2:84" ht="30" customHeight="1">
      <c r="B15" t="s">
        <v>7</v>
      </c>
      <c r="U15" s="85" t="s">
        <v>18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S15" t="s">
        <v>36</v>
      </c>
      <c r="BE15" s="84" t="s">
        <v>51</v>
      </c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5" t="s">
        <v>68</v>
      </c>
      <c r="BX15" s="85"/>
      <c r="BY15" s="85"/>
      <c r="BZ15" s="85"/>
      <c r="CA15" s="85"/>
      <c r="CB15" s="85"/>
      <c r="CC15" s="85"/>
      <c r="CD15" s="85"/>
      <c r="CE15" s="85"/>
      <c r="CF15" s="85"/>
    </row>
    <row r="16" spans="2:75" ht="12.75" customHeight="1">
      <c r="B16" t="s">
        <v>8</v>
      </c>
      <c r="U16" t="s">
        <v>23</v>
      </c>
      <c r="AS16" t="s">
        <v>40</v>
      </c>
      <c r="BE16" s="84" t="s">
        <v>53</v>
      </c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45"/>
      <c r="BU16" s="45"/>
      <c r="BV16" s="45"/>
      <c r="BW16" t="s">
        <v>69</v>
      </c>
    </row>
    <row r="17" spans="2:74" ht="25.5" customHeight="1">
      <c r="B17" t="s">
        <v>9</v>
      </c>
      <c r="U17" t="s">
        <v>24</v>
      </c>
      <c r="AS17" s="85" t="s">
        <v>43</v>
      </c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4" t="s">
        <v>56</v>
      </c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45"/>
      <c r="BU17" s="45"/>
      <c r="BV17" s="45"/>
    </row>
    <row r="18" spans="2:75" ht="12.75">
      <c r="B18" t="s">
        <v>10</v>
      </c>
      <c r="U18" t="s">
        <v>27</v>
      </c>
      <c r="AS18" t="s">
        <v>46</v>
      </c>
      <c r="BE18" s="46" t="s">
        <v>59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t="s">
        <v>67</v>
      </c>
    </row>
    <row r="19" spans="2:21" ht="24.75" customHeight="1">
      <c r="B19" s="85" t="s">
        <v>11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U19" t="s">
        <v>30</v>
      </c>
    </row>
    <row r="20" ht="12.75">
      <c r="U20" t="s">
        <v>33</v>
      </c>
    </row>
  </sheetData>
  <sheetProtection/>
  <mergeCells count="36">
    <mergeCell ref="BE16:BS16"/>
    <mergeCell ref="BW15:CF15"/>
    <mergeCell ref="B1:P1"/>
    <mergeCell ref="B19:P19"/>
    <mergeCell ref="BW4:BZ4"/>
    <mergeCell ref="BW3:CD3"/>
    <mergeCell ref="CA4:CD4"/>
    <mergeCell ref="CE4:CF4"/>
    <mergeCell ref="CE3:CF3"/>
    <mergeCell ref="AS17:BD17"/>
    <mergeCell ref="BE17:BS17"/>
    <mergeCell ref="U15:AF15"/>
    <mergeCell ref="AS3:BD3"/>
    <mergeCell ref="AS4:AV4"/>
    <mergeCell ref="AW4:AZ4"/>
    <mergeCell ref="BA4:BB4"/>
    <mergeCell ref="BC4:BD4"/>
    <mergeCell ref="AC4:AF4"/>
    <mergeCell ref="AG4:AJ4"/>
    <mergeCell ref="BE3:BV3"/>
    <mergeCell ref="AK4:AN4"/>
    <mergeCell ref="AO4:AR4"/>
    <mergeCell ref="U3:AR3"/>
    <mergeCell ref="U4:X4"/>
    <mergeCell ref="Y4:AB4"/>
    <mergeCell ref="BE15:BV15"/>
    <mergeCell ref="BE4:BF4"/>
    <mergeCell ref="BG4:BJ4"/>
    <mergeCell ref="BK4:BL4"/>
    <mergeCell ref="BM4:BV4"/>
    <mergeCell ref="B3:T3"/>
    <mergeCell ref="B4:E4"/>
    <mergeCell ref="F4:I4"/>
    <mergeCell ref="J4:M4"/>
    <mergeCell ref="N4:O4"/>
    <mergeCell ref="P4:T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Elena_Zv</cp:lastModifiedBy>
  <cp:lastPrinted>2013-04-12T10:06:28Z</cp:lastPrinted>
  <dcterms:created xsi:type="dcterms:W3CDTF">1996-10-08T23:32:33Z</dcterms:created>
  <dcterms:modified xsi:type="dcterms:W3CDTF">2013-04-12T10:07:34Z</dcterms:modified>
  <cp:category/>
  <cp:version/>
  <cp:contentType/>
  <cp:contentStatus/>
</cp:coreProperties>
</file>