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 activeTab="1"/>
  </bookViews>
  <sheets>
    <sheet name="поле 2018(заготовка) " sheetId="2" r:id="rId1"/>
    <sheet name="поле 2018(уборка)" sheetId="1" r:id="rId2"/>
  </sheets>
  <definedNames>
    <definedName name="_xlnm.Print_Titles" localSheetId="0">'поле 2018(заготовка) '!$A:$B</definedName>
    <definedName name="_xlnm.Print_Titles" localSheetId="1">'поле 2018(уборка)'!$A:$B</definedName>
    <definedName name="_xlnm.Print_Area" localSheetId="0">'поле 2018(заготовка) '!$A$1:$X$32</definedName>
    <definedName name="_xlnm.Print_Area" localSheetId="1">'поле 2018(уборка)'!$A$1:$AB$30</definedName>
  </definedNames>
  <calcPr calcId="145621"/>
</workbook>
</file>

<file path=xl/calcChain.xml><?xml version="1.0" encoding="utf-8"?>
<calcChain xmlns="http://schemas.openxmlformats.org/spreadsheetml/2006/main">
  <c r="T29" i="2" l="1"/>
  <c r="T30" i="2"/>
  <c r="T31" i="2"/>
  <c r="T32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5" i="2"/>
  <c r="D14" i="1"/>
  <c r="D15" i="1"/>
  <c r="D16" i="1"/>
  <c r="D17" i="1"/>
  <c r="D18" i="1"/>
  <c r="X32" i="2" l="1"/>
  <c r="S32" i="2"/>
  <c r="N32" i="2"/>
  <c r="M32" i="2"/>
  <c r="J32" i="2"/>
  <c r="I32" i="2"/>
  <c r="F32" i="2"/>
  <c r="E32" i="2"/>
  <c r="X30" i="2"/>
  <c r="S30" i="2"/>
  <c r="N30" i="2"/>
  <c r="M30" i="2"/>
  <c r="J30" i="2"/>
  <c r="I30" i="2"/>
  <c r="F30" i="2"/>
  <c r="E30" i="2"/>
  <c r="AL29" i="2"/>
  <c r="AL31" i="2" s="1"/>
  <c r="AK29" i="2"/>
  <c r="AK31" i="2" s="1"/>
  <c r="AJ29" i="2"/>
  <c r="AJ31" i="2" s="1"/>
  <c r="AI29" i="2"/>
  <c r="AI31" i="2" s="1"/>
  <c r="AH29" i="2"/>
  <c r="AH31" i="2" s="1"/>
  <c r="AG29" i="2"/>
  <c r="AG31" i="2" s="1"/>
  <c r="AF29" i="2"/>
  <c r="AF31" i="2" s="1"/>
  <c r="AE29" i="2"/>
  <c r="AE31" i="2" s="1"/>
  <c r="AD29" i="2"/>
  <c r="AD31" i="2" s="1"/>
  <c r="AC29" i="2"/>
  <c r="AC31" i="2" s="1"/>
  <c r="AB29" i="2"/>
  <c r="AB31" i="2" s="1"/>
  <c r="AA29" i="2"/>
  <c r="AA31" i="2" s="1"/>
  <c r="Z29" i="2"/>
  <c r="Z31" i="2" s="1"/>
  <c r="Y29" i="2"/>
  <c r="Y31" i="2" s="1"/>
  <c r="W29" i="2"/>
  <c r="W31" i="2" s="1"/>
  <c r="V29" i="2"/>
  <c r="U29" i="2"/>
  <c r="U31" i="2" s="1"/>
  <c r="R29" i="2"/>
  <c r="R31" i="2" s="1"/>
  <c r="Q29" i="2"/>
  <c r="S29" i="2" s="1"/>
  <c r="P29" i="2"/>
  <c r="P31" i="2" s="1"/>
  <c r="O29" i="2"/>
  <c r="O31" i="2" s="1"/>
  <c r="L29" i="2"/>
  <c r="L31" i="2" s="1"/>
  <c r="K29" i="2"/>
  <c r="M29" i="2" s="1"/>
  <c r="H29" i="2"/>
  <c r="J29" i="2" s="1"/>
  <c r="G29" i="2"/>
  <c r="I29" i="2" s="1"/>
  <c r="D29" i="2"/>
  <c r="D31" i="2" s="1"/>
  <c r="C29" i="2"/>
  <c r="E29" i="2" s="1"/>
  <c r="N28" i="2"/>
  <c r="J28" i="2"/>
  <c r="F28" i="2"/>
  <c r="E28" i="2"/>
  <c r="N27" i="2"/>
  <c r="J27" i="2"/>
  <c r="F27" i="2"/>
  <c r="E27" i="2"/>
  <c r="N26" i="2"/>
  <c r="J26" i="2"/>
  <c r="F26" i="2"/>
  <c r="E26" i="2"/>
  <c r="N25" i="2"/>
  <c r="J25" i="2"/>
  <c r="F25" i="2"/>
  <c r="X24" i="2"/>
  <c r="S24" i="2"/>
  <c r="N24" i="2"/>
  <c r="J24" i="2"/>
  <c r="I24" i="2"/>
  <c r="F24" i="2"/>
  <c r="E24" i="2"/>
  <c r="N23" i="2"/>
  <c r="J23" i="2"/>
  <c r="F23" i="2"/>
  <c r="X22" i="2"/>
  <c r="N22" i="2"/>
  <c r="M22" i="2"/>
  <c r="J22" i="2"/>
  <c r="I22" i="2"/>
  <c r="F22" i="2"/>
  <c r="E22" i="2"/>
  <c r="N21" i="2"/>
  <c r="J21" i="2"/>
  <c r="F21" i="2"/>
  <c r="E21" i="2"/>
  <c r="X20" i="2"/>
  <c r="S20" i="2"/>
  <c r="N20" i="2"/>
  <c r="J20" i="2"/>
  <c r="I20" i="2"/>
  <c r="F20" i="2"/>
  <c r="E20" i="2"/>
  <c r="X19" i="2"/>
  <c r="S19" i="2"/>
  <c r="N19" i="2"/>
  <c r="M19" i="2"/>
  <c r="J19" i="2"/>
  <c r="I19" i="2"/>
  <c r="F19" i="2"/>
  <c r="E19" i="2"/>
  <c r="N18" i="2"/>
  <c r="J18" i="2"/>
  <c r="F18" i="2"/>
  <c r="E18" i="2"/>
  <c r="X17" i="2"/>
  <c r="S17" i="2"/>
  <c r="N17" i="2"/>
  <c r="J17" i="2"/>
  <c r="I17" i="2"/>
  <c r="F17" i="2"/>
  <c r="E17" i="2"/>
  <c r="X16" i="2"/>
  <c r="S16" i="2"/>
  <c r="N16" i="2"/>
  <c r="M16" i="2"/>
  <c r="J16" i="2"/>
  <c r="I16" i="2"/>
  <c r="F16" i="2"/>
  <c r="E16" i="2"/>
  <c r="X15" i="2"/>
  <c r="S15" i="2"/>
  <c r="N15" i="2"/>
  <c r="M15" i="2"/>
  <c r="J15" i="2"/>
  <c r="I15" i="2"/>
  <c r="F15" i="2"/>
  <c r="E15" i="2"/>
  <c r="X14" i="2"/>
  <c r="S14" i="2"/>
  <c r="N14" i="2"/>
  <c r="M14" i="2"/>
  <c r="J14" i="2"/>
  <c r="I14" i="2"/>
  <c r="F14" i="2"/>
  <c r="E14" i="2"/>
  <c r="X13" i="2"/>
  <c r="S13" i="2"/>
  <c r="N13" i="2"/>
  <c r="M13" i="2"/>
  <c r="J13" i="2"/>
  <c r="I13" i="2"/>
  <c r="F13" i="2"/>
  <c r="E13" i="2"/>
  <c r="X12" i="2"/>
  <c r="S12" i="2"/>
  <c r="N12" i="2"/>
  <c r="M12" i="2"/>
  <c r="J12" i="2"/>
  <c r="I12" i="2"/>
  <c r="F12" i="2"/>
  <c r="E12" i="2"/>
  <c r="X11" i="2"/>
  <c r="S11" i="2"/>
  <c r="N11" i="2"/>
  <c r="M11" i="2"/>
  <c r="J11" i="2"/>
  <c r="I11" i="2"/>
  <c r="F11" i="2"/>
  <c r="E11" i="2"/>
  <c r="X10" i="2"/>
  <c r="S10" i="2"/>
  <c r="N10" i="2"/>
  <c r="M10" i="2"/>
  <c r="J10" i="2"/>
  <c r="I10" i="2"/>
  <c r="F10" i="2"/>
  <c r="E10" i="2"/>
  <c r="X9" i="2"/>
  <c r="N9" i="2"/>
  <c r="M9" i="2"/>
  <c r="J9" i="2"/>
  <c r="I9" i="2"/>
  <c r="F9" i="2"/>
  <c r="E9" i="2"/>
  <c r="X8" i="2"/>
  <c r="S8" i="2"/>
  <c r="N8" i="2"/>
  <c r="M8" i="2"/>
  <c r="J8" i="2"/>
  <c r="I8" i="2"/>
  <c r="F8" i="2"/>
  <c r="E8" i="2"/>
  <c r="X7" i="2"/>
  <c r="S7" i="2"/>
  <c r="N7" i="2"/>
  <c r="M7" i="2"/>
  <c r="J7" i="2"/>
  <c r="I7" i="2"/>
  <c r="F7" i="2"/>
  <c r="E7" i="2"/>
  <c r="X6" i="2"/>
  <c r="S6" i="2"/>
  <c r="N6" i="2"/>
  <c r="M6" i="2"/>
  <c r="J6" i="2"/>
  <c r="I6" i="2"/>
  <c r="F6" i="2"/>
  <c r="E6" i="2"/>
  <c r="X5" i="2"/>
  <c r="S5" i="2"/>
  <c r="N5" i="2"/>
  <c r="M5" i="2"/>
  <c r="J5" i="2"/>
  <c r="I5" i="2"/>
  <c r="F5" i="2"/>
  <c r="E5" i="2"/>
  <c r="J30" i="1"/>
  <c r="H30" i="1"/>
  <c r="F30" i="1"/>
  <c r="D30" i="1"/>
  <c r="AH29" i="1"/>
  <c r="AD29" i="1"/>
  <c r="AL28" i="1"/>
  <c r="J28" i="1"/>
  <c r="H28" i="1"/>
  <c r="F28" i="1"/>
  <c r="D28" i="1"/>
  <c r="AK27" i="1"/>
  <c r="AK29" i="1" s="1"/>
  <c r="AJ27" i="1"/>
  <c r="AJ29" i="1" s="1"/>
  <c r="AI27" i="1"/>
  <c r="AI29" i="1" s="1"/>
  <c r="AH27" i="1"/>
  <c r="AG27" i="1"/>
  <c r="AG29" i="1" s="1"/>
  <c r="AF27" i="1"/>
  <c r="AF29" i="1" s="1"/>
  <c r="AE27" i="1"/>
  <c r="AE29" i="1" s="1"/>
  <c r="AD27" i="1"/>
  <c r="AL27" i="1" s="1"/>
  <c r="AC27" i="1"/>
  <c r="AC29" i="1" s="1"/>
  <c r="AA27" i="1"/>
  <c r="AA29" i="1" s="1"/>
  <c r="Z27" i="1"/>
  <c r="Z29" i="1" s="1"/>
  <c r="Y27" i="1"/>
  <c r="Y29" i="1" s="1"/>
  <c r="X27" i="1"/>
  <c r="X29" i="1" s="1"/>
  <c r="W27" i="1"/>
  <c r="W29" i="1" s="1"/>
  <c r="V27" i="1"/>
  <c r="V29" i="1" s="1"/>
  <c r="U27" i="1"/>
  <c r="U29" i="1" s="1"/>
  <c r="T27" i="1"/>
  <c r="S27" i="1"/>
  <c r="R27" i="1"/>
  <c r="Q27" i="1"/>
  <c r="P27" i="1"/>
  <c r="P29" i="1" s="1"/>
  <c r="O27" i="1"/>
  <c r="O29" i="1" s="1"/>
  <c r="N27" i="1"/>
  <c r="N29" i="1" s="1"/>
  <c r="M27" i="1"/>
  <c r="M29" i="1" s="1"/>
  <c r="L27" i="1"/>
  <c r="L29" i="1" s="1"/>
  <c r="K27" i="1"/>
  <c r="K29" i="1" s="1"/>
  <c r="I27" i="1"/>
  <c r="I29" i="1" s="1"/>
  <c r="G27" i="1"/>
  <c r="G29" i="1" s="1"/>
  <c r="E27" i="1"/>
  <c r="E29" i="1" s="1"/>
  <c r="C27" i="1"/>
  <c r="C29" i="1" s="1"/>
  <c r="J26" i="1"/>
  <c r="H26" i="1"/>
  <c r="F26" i="1"/>
  <c r="D26" i="1"/>
  <c r="J25" i="1"/>
  <c r="H25" i="1"/>
  <c r="F25" i="1"/>
  <c r="D25" i="1"/>
  <c r="F24" i="1"/>
  <c r="D24" i="1"/>
  <c r="J23" i="1"/>
  <c r="H23" i="1"/>
  <c r="F23" i="1"/>
  <c r="D23" i="1"/>
  <c r="AB22" i="1"/>
  <c r="AB27" i="1" s="1"/>
  <c r="AB29" i="1" s="1"/>
  <c r="J22" i="1"/>
  <c r="H22" i="1"/>
  <c r="F22" i="1"/>
  <c r="D22" i="1"/>
  <c r="J21" i="1"/>
  <c r="H21" i="1"/>
  <c r="F21" i="1"/>
  <c r="D21" i="1"/>
  <c r="J20" i="1"/>
  <c r="H20" i="1"/>
  <c r="F20" i="1"/>
  <c r="D20" i="1"/>
  <c r="J19" i="1"/>
  <c r="H19" i="1"/>
  <c r="F19" i="1"/>
  <c r="D19" i="1"/>
  <c r="J18" i="1"/>
  <c r="H18" i="1"/>
  <c r="F18" i="1"/>
  <c r="J17" i="1"/>
  <c r="H17" i="1"/>
  <c r="F17" i="1"/>
  <c r="J16" i="1"/>
  <c r="H16" i="1"/>
  <c r="F16" i="1"/>
  <c r="J15" i="1"/>
  <c r="H15" i="1"/>
  <c r="F15" i="1"/>
  <c r="J14" i="1"/>
  <c r="H14" i="1"/>
  <c r="F14" i="1"/>
  <c r="J13" i="1"/>
  <c r="H13" i="1"/>
  <c r="F13" i="1"/>
  <c r="D13" i="1"/>
  <c r="J12" i="1"/>
  <c r="H12" i="1"/>
  <c r="F12" i="1"/>
  <c r="D12" i="1"/>
  <c r="J11" i="1"/>
  <c r="H11" i="1"/>
  <c r="F11" i="1"/>
  <c r="D11" i="1"/>
  <c r="J10" i="1"/>
  <c r="H10" i="1"/>
  <c r="F10" i="1"/>
  <c r="D10" i="1"/>
  <c r="J9" i="1"/>
  <c r="H9" i="1"/>
  <c r="F9" i="1"/>
  <c r="D9" i="1"/>
  <c r="J8" i="1"/>
  <c r="H8" i="1"/>
  <c r="F8" i="1"/>
  <c r="D8" i="1"/>
  <c r="J7" i="1"/>
  <c r="H7" i="1"/>
  <c r="F7" i="1"/>
  <c r="D7" i="1"/>
  <c r="J6" i="1"/>
  <c r="H6" i="1"/>
  <c r="F6" i="1"/>
  <c r="D6" i="1"/>
  <c r="J5" i="1"/>
  <c r="H5" i="1"/>
  <c r="F5" i="1"/>
  <c r="D5" i="1"/>
  <c r="AL29" i="1" l="1"/>
  <c r="D27" i="1"/>
  <c r="D29" i="1" s="1"/>
  <c r="F31" i="2"/>
  <c r="N31" i="2"/>
  <c r="N29" i="2"/>
  <c r="F29" i="2"/>
  <c r="X29" i="2"/>
  <c r="H31" i="2"/>
  <c r="J31" i="2" s="1"/>
  <c r="C31" i="2"/>
  <c r="E31" i="2" s="1"/>
  <c r="G31" i="2"/>
  <c r="K31" i="2"/>
  <c r="M31" i="2" s="1"/>
  <c r="Q31" i="2"/>
  <c r="S31" i="2" s="1"/>
  <c r="V31" i="2"/>
  <c r="H29" i="1"/>
  <c r="F29" i="1"/>
  <c r="J29" i="1"/>
  <c r="F27" i="1"/>
  <c r="H27" i="1"/>
  <c r="J27" i="1"/>
  <c r="X31" i="2" l="1"/>
  <c r="I31" i="2"/>
</calcChain>
</file>

<file path=xl/sharedStrings.xml><?xml version="1.0" encoding="utf-8"?>
<sst xmlns="http://schemas.openxmlformats.org/spreadsheetml/2006/main" count="148" uniqueCount="79">
  <si>
    <t>Оперативные данные по полевым работам на 13 августа 2018 года   Можгинский район</t>
  </si>
  <si>
    <t>Наименование хозяйства</t>
  </si>
  <si>
    <t>Обмолот зерновых культур, га</t>
  </si>
  <si>
    <t>Работало комбайнов,ед</t>
  </si>
  <si>
    <t>Теребление льна, га</t>
  </si>
  <si>
    <t>Обработка почвы под посев озимых, га</t>
  </si>
  <si>
    <t>Посев озимых, га</t>
  </si>
  <si>
    <t>Засыпка семян, тонн</t>
  </si>
  <si>
    <t>Семенники мн. Трав</t>
  </si>
  <si>
    <t>Вспашка зяби, га</t>
  </si>
  <si>
    <t>Уборка картофеля</t>
  </si>
  <si>
    <t>Уборка овощей</t>
  </si>
  <si>
    <t>план</t>
  </si>
  <si>
    <t>Всего скошено озимых и яровых зерновых и з/б культур</t>
  </si>
  <si>
    <t>Обмолот, га</t>
  </si>
  <si>
    <t>тонн</t>
  </si>
  <si>
    <t>ц/га</t>
  </si>
  <si>
    <t>факт</t>
  </si>
  <si>
    <t>озимые</t>
  </si>
  <si>
    <t>яровые</t>
  </si>
  <si>
    <t>га</t>
  </si>
  <si>
    <t>план, га</t>
  </si>
  <si>
    <t>морковь</t>
  </si>
  <si>
    <t>свекла</t>
  </si>
  <si>
    <t>капуста</t>
  </si>
  <si>
    <t>прочие</t>
  </si>
  <si>
    <t>на зерно</t>
  </si>
  <si>
    <t>за день, га</t>
  </si>
  <si>
    <t>на корма</t>
  </si>
  <si>
    <t>%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</si>
  <si>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</si>
  <si>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</si>
  <si>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</si>
  <si>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</si>
  <si>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</si>
  <si>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</si>
  <si>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</si>
  <si>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</si>
  <si>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</si>
  <si>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Красный Октябрь</t>
  </si>
  <si>
    <t>ООО Какси</t>
  </si>
  <si>
    <t>СПК Луч</t>
  </si>
  <si>
    <t>ООО Туташево</t>
  </si>
  <si>
    <t>ООО Русский Пычас</t>
  </si>
  <si>
    <t>ООО Удмуртия</t>
  </si>
  <si>
    <t>ООО Петухово</t>
  </si>
  <si>
    <t>ООО Новобиинское</t>
  </si>
  <si>
    <t>ООО Сельфон</t>
  </si>
  <si>
    <t>ООО ТерраНова</t>
  </si>
  <si>
    <t>ООО Лен</t>
  </si>
  <si>
    <t>ООО Дружба</t>
  </si>
  <si>
    <t>СПК Родина М Пурга</t>
  </si>
  <si>
    <t>ИТОГО (СХО)</t>
  </si>
  <si>
    <t>КФХ</t>
  </si>
  <si>
    <t>ВСЕГО</t>
  </si>
  <si>
    <t>2017 год( СХО)</t>
  </si>
  <si>
    <t>Скошено сеяных естественных трав, га</t>
  </si>
  <si>
    <t>Заготовленно, тонн</t>
  </si>
  <si>
    <t>Условное поголовье, гол</t>
  </si>
  <si>
    <t>ц.к.ед на условную голову</t>
  </si>
  <si>
    <t>Химпрополка, га</t>
  </si>
  <si>
    <t>Химзащита от вредителей</t>
  </si>
  <si>
    <t>Междурядная обработка картофеля</t>
  </si>
  <si>
    <t>скошено</t>
  </si>
  <si>
    <t>сено</t>
  </si>
  <si>
    <t>сенаж</t>
  </si>
  <si>
    <t>в т.ч. сенаж в пленке</t>
  </si>
  <si>
    <t>в т.ч. з/сен</t>
  </si>
  <si>
    <t>силосная масса</t>
  </si>
  <si>
    <t>зерновых</t>
  </si>
  <si>
    <t>льна</t>
  </si>
  <si>
    <t>кукуруза</t>
  </si>
  <si>
    <t>картофеля</t>
  </si>
  <si>
    <t>за день</t>
  </si>
  <si>
    <t>силос</t>
  </si>
  <si>
    <t>ООО Рассвет М Пурга</t>
  </si>
  <si>
    <t>СПК Оркино Алнаши</t>
  </si>
  <si>
    <t>ООО Агро-17</t>
  </si>
  <si>
    <t>солома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</si>
</sst>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9" x14ac:knownFonts="1">
    <font>
      <sz val="10"/>
      <name val="Arial Cyr"/>
      <charset val="204"/>
    </font>
    <font>
      <sz val="10"/>
      <name val="Arial Cyr"/>
      <charset val="204"/>
    </font>
    <font>
      <b/>
      <i/>
      <sz val="25"/>
      <name val="Tahoma"/>
      <family val="2"/>
      <charset val="204"/>
    </font>
    <font>
      <i/>
      <sz val="11"/>
      <name val="Times New Roman"/>
      <family val="1"/>
      <charset val="204"/>
    </font>
    <font>
      <i/>
      <sz val="24"/>
      <name val="Times New Roman"/>
      <family val="1"/>
      <charset val="204"/>
    </font>
    <font>
      <sz val="20"/>
      <name val="Arial Cyr"/>
      <charset val="204"/>
    </font>
    <font>
      <sz val="14"/>
      <name val="Arial Cyr"/>
      <charset val="204"/>
    </font>
    <font>
      <sz val="13"/>
      <name val="Arial Cyr"/>
      <charset val="204"/>
    </font>
    <font>
      <i/>
      <sz val="14"/>
      <name val="Arial Cyr"/>
      <charset val="204"/>
    </font>
    <font>
      <sz val="12"/>
      <name val="Arial Cyr"/>
      <charset val="204"/>
    </font>
    <font>
      <sz val="36"/>
      <name val="Arial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name val="Tahoma"/>
      <family val="2"/>
      <charset val="204"/>
    </font>
    <font>
      <sz val="16"/>
      <name val="Tahoma"/>
      <family val="2"/>
      <charset val="204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8"/>
      <name val="Tahoma"/>
      <family val="2"/>
      <charset val="204"/>
    </font>
    <font>
      <b/>
      <sz val="18"/>
      <name val="Tahoma"/>
      <family val="2"/>
      <charset val="204"/>
    </font>
    <font>
      <b/>
      <sz val="10"/>
      <name val="Tahoma"/>
      <family val="2"/>
      <charset val="204"/>
    </font>
    <font>
      <sz val="28"/>
      <name val="Arial Cyr"/>
      <charset val="204"/>
    </font>
    <font>
      <b/>
      <i/>
      <sz val="24"/>
      <name val="Tahoma"/>
      <family val="2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8"/>
      <name val="Arial Cyr"/>
      <charset val="204"/>
    </font>
    <font>
      <b/>
      <i/>
      <sz val="16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1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3" borderId="11" xfId="0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6" fillId="0" borderId="9" xfId="0" applyFont="1" applyBorder="1"/>
    <xf numFmtId="0" fontId="6" fillId="0" borderId="9" xfId="0" applyFont="1" applyFill="1" applyBorder="1"/>
    <xf numFmtId="0" fontId="10" fillId="0" borderId="10" xfId="0" applyFont="1" applyFill="1" applyBorder="1"/>
    <xf numFmtId="0" fontId="11" fillId="2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164" fontId="15" fillId="0" borderId="9" xfId="0" applyNumberFormat="1" applyFont="1" applyBorder="1" applyAlignment="1">
      <alignment horizontal="center"/>
    </xf>
    <xf numFmtId="0" fontId="13" fillId="3" borderId="9" xfId="0" applyFont="1" applyFill="1" applyBorder="1"/>
    <xf numFmtId="0" fontId="14" fillId="0" borderId="9" xfId="0" applyFont="1" applyBorder="1"/>
    <xf numFmtId="0" fontId="14" fillId="3" borderId="9" xfId="0" applyFont="1" applyFill="1" applyBorder="1"/>
    <xf numFmtId="0" fontId="0" fillId="0" borderId="9" xfId="0" applyFont="1" applyBorder="1"/>
    <xf numFmtId="0" fontId="0" fillId="0" borderId="0" xfId="0" applyFont="1"/>
    <xf numFmtId="164" fontId="14" fillId="0" borderId="9" xfId="0" applyNumberFormat="1" applyFont="1" applyBorder="1" applyAlignment="1">
      <alignment horizontal="center"/>
    </xf>
    <xf numFmtId="0" fontId="12" fillId="2" borderId="9" xfId="0" applyFont="1" applyFill="1" applyBorder="1" applyAlignment="1" applyProtection="1">
      <alignment horizontal="left" vertical="center"/>
    </xf>
    <xf numFmtId="0" fontId="0" fillId="0" borderId="9" xfId="0" applyBorder="1"/>
    <xf numFmtId="1" fontId="11" fillId="2" borderId="9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9" xfId="0" applyFont="1" applyFill="1" applyBorder="1" applyAlignment="1" applyProtection="1">
      <alignment horizontal="left" vertical="center"/>
    </xf>
    <xf numFmtId="0" fontId="16" fillId="3" borderId="9" xfId="0" applyFont="1" applyFill="1" applyBorder="1" applyAlignment="1">
      <alignment horizontal="center"/>
    </xf>
    <xf numFmtId="164" fontId="15" fillId="3" borderId="9" xfId="0" applyNumberFormat="1" applyFont="1" applyFill="1" applyBorder="1" applyAlignment="1">
      <alignment horizontal="center"/>
    </xf>
    <xf numFmtId="2" fontId="14" fillId="3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2" borderId="9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6" fillId="2" borderId="9" xfId="0" applyFont="1" applyFill="1" applyBorder="1"/>
    <xf numFmtId="0" fontId="16" fillId="3" borderId="9" xfId="0" applyFont="1" applyFill="1" applyBorder="1"/>
    <xf numFmtId="164" fontId="16" fillId="2" borderId="9" xfId="0" applyNumberFormat="1" applyFont="1" applyFill="1" applyBorder="1"/>
    <xf numFmtId="0" fontId="17" fillId="2" borderId="9" xfId="0" applyFont="1" applyFill="1" applyBorder="1"/>
    <xf numFmtId="0" fontId="16" fillId="2" borderId="0" xfId="0" applyFont="1" applyFill="1"/>
    <xf numFmtId="0" fontId="17" fillId="2" borderId="0" xfId="0" applyFont="1" applyFill="1"/>
    <xf numFmtId="0" fontId="16" fillId="2" borderId="9" xfId="0" applyFont="1" applyFill="1" applyBorder="1" applyAlignment="1">
      <alignment horizontal="left" vertical="center" wrapText="1"/>
    </xf>
    <xf numFmtId="164" fontId="15" fillId="5" borderId="9" xfId="0" applyNumberFormat="1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8" fillId="2" borderId="9" xfId="0" applyFont="1" applyFill="1" applyBorder="1" applyAlignment="1"/>
    <xf numFmtId="0" fontId="18" fillId="2" borderId="9" xfId="0" applyFont="1" applyFill="1" applyBorder="1" applyAlignment="1">
      <alignment wrapText="1"/>
    </xf>
    <xf numFmtId="0" fontId="19" fillId="3" borderId="9" xfId="0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/>
    </xf>
    <xf numFmtId="0" fontId="20" fillId="4" borderId="9" xfId="0" applyFont="1" applyFill="1" applyBorder="1" applyAlignment="1">
      <alignment horizontal="center"/>
    </xf>
    <xf numFmtId="164" fontId="21" fillId="0" borderId="9" xfId="0" applyNumberFormat="1" applyFont="1" applyBorder="1" applyAlignment="1">
      <alignment horizontal="center"/>
    </xf>
    <xf numFmtId="0" fontId="19" fillId="3" borderId="9" xfId="0" applyFont="1" applyFill="1" applyBorder="1"/>
    <xf numFmtId="0" fontId="19" fillId="2" borderId="9" xfId="0" applyFont="1" applyFill="1" applyBorder="1"/>
    <xf numFmtId="0" fontId="22" fillId="2" borderId="9" xfId="0" applyFont="1" applyFill="1" applyBorder="1"/>
    <xf numFmtId="0" fontId="23" fillId="3" borderId="9" xfId="0" applyFont="1" applyFill="1" applyBorder="1" applyAlignment="1">
      <alignment horizontal="center"/>
    </xf>
    <xf numFmtId="0" fontId="23" fillId="2" borderId="9" xfId="0" applyFont="1" applyFill="1" applyBorder="1"/>
    <xf numFmtId="0" fontId="23" fillId="2" borderId="9" xfId="0" applyFont="1" applyFill="1" applyBorder="1" applyAlignment="1">
      <alignment horizontal="center"/>
    </xf>
    <xf numFmtId="0" fontId="24" fillId="2" borderId="9" xfId="0" applyFont="1" applyFill="1" applyBorder="1" applyAlignment="1">
      <alignment horizontal="center"/>
    </xf>
    <xf numFmtId="0" fontId="24" fillId="2" borderId="0" xfId="0" applyFont="1" applyFill="1"/>
    <xf numFmtId="0" fontId="6" fillId="2" borderId="9" xfId="0" applyFont="1" applyFill="1" applyBorder="1"/>
    <xf numFmtId="0" fontId="0" fillId="2" borderId="0" xfId="0" applyFill="1"/>
    <xf numFmtId="0" fontId="25" fillId="2" borderId="0" xfId="0" applyFont="1" applyFill="1" applyAlignment="1"/>
    <xf numFmtId="0" fontId="0" fillId="2" borderId="0" xfId="0" applyFont="1" applyFill="1"/>
    <xf numFmtId="0" fontId="26" fillId="2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22" fontId="29" fillId="2" borderId="2" xfId="0" applyNumberFormat="1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9" fillId="6" borderId="0" xfId="0" applyFont="1" applyFill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22" fontId="29" fillId="6" borderId="9" xfId="0" applyNumberFormat="1" applyFont="1" applyFill="1" applyBorder="1" applyAlignment="1" applyProtection="1">
      <alignment horizontal="center" vertical="center" wrapText="1"/>
    </xf>
    <xf numFmtId="22" fontId="27" fillId="2" borderId="9" xfId="0" applyNumberFormat="1" applyFont="1" applyFill="1" applyBorder="1" applyAlignment="1" applyProtection="1">
      <alignment horizontal="center" vertical="center" wrapText="1"/>
    </xf>
    <xf numFmtId="22" fontId="29" fillId="2" borderId="11" xfId="0" applyNumberFormat="1" applyFont="1" applyFill="1" applyBorder="1" applyAlignment="1" applyProtection="1">
      <alignment horizontal="center" vertical="center" wrapText="1"/>
    </xf>
    <xf numFmtId="22" fontId="29" fillId="6" borderId="11" xfId="0" applyNumberFormat="1" applyFont="1" applyFill="1" applyBorder="1" applyAlignment="1" applyProtection="1">
      <alignment horizontal="center" vertical="center" wrapText="1"/>
    </xf>
    <xf numFmtId="22" fontId="27" fillId="2" borderId="11" xfId="0" applyNumberFormat="1" applyFont="1" applyFill="1" applyBorder="1" applyAlignment="1" applyProtection="1">
      <alignment horizontal="center" vertical="center" wrapText="1"/>
    </xf>
    <xf numFmtId="22" fontId="27" fillId="6" borderId="9" xfId="0" applyNumberFormat="1" applyFont="1" applyFill="1" applyBorder="1" applyAlignment="1" applyProtection="1">
      <alignment horizontal="center" vertical="center" wrapText="1"/>
    </xf>
    <xf numFmtId="3" fontId="30" fillId="6" borderId="9" xfId="0" applyNumberFormat="1" applyFont="1" applyFill="1" applyBorder="1" applyAlignment="1">
      <alignment horizontal="center" vertical="center"/>
    </xf>
    <xf numFmtId="3" fontId="31" fillId="2" borderId="9" xfId="0" applyNumberFormat="1" applyFont="1" applyFill="1" applyBorder="1" applyAlignment="1">
      <alignment horizontal="center" vertical="center"/>
    </xf>
    <xf numFmtId="165" fontId="31" fillId="2" borderId="9" xfId="0" applyNumberFormat="1" applyFont="1" applyFill="1" applyBorder="1" applyAlignment="1">
      <alignment horizontal="center" vertical="center"/>
    </xf>
    <xf numFmtId="0" fontId="32" fillId="6" borderId="9" xfId="0" applyFont="1" applyFill="1" applyBorder="1" applyAlignment="1">
      <alignment horizontal="center" vertical="center"/>
    </xf>
    <xf numFmtId="3" fontId="33" fillId="2" borderId="9" xfId="0" applyNumberFormat="1" applyFont="1" applyFill="1" applyBorder="1" applyAlignment="1">
      <alignment horizontal="center" vertical="center"/>
    </xf>
    <xf numFmtId="3" fontId="34" fillId="6" borderId="9" xfId="0" applyNumberFormat="1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15" fillId="6" borderId="9" xfId="0" applyFont="1" applyFill="1" applyBorder="1" applyAlignment="1">
      <alignment horizontal="center" vertical="center"/>
    </xf>
    <xf numFmtId="164" fontId="15" fillId="6" borderId="9" xfId="0" applyNumberFormat="1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/>
    </xf>
    <xf numFmtId="0" fontId="16" fillId="0" borderId="9" xfId="0" applyFont="1" applyBorder="1"/>
    <xf numFmtId="0" fontId="17" fillId="0" borderId="9" xfId="0" applyFont="1" applyBorder="1" applyAlignment="1">
      <alignment horizontal="center"/>
    </xf>
    <xf numFmtId="3" fontId="36" fillId="6" borderId="9" xfId="0" applyNumberFormat="1" applyFont="1" applyFill="1" applyBorder="1" applyAlignment="1">
      <alignment horizontal="center" vertical="center"/>
    </xf>
    <xf numFmtId="0" fontId="37" fillId="0" borderId="9" xfId="0" applyFont="1" applyBorder="1" applyAlignment="1">
      <alignment horizontal="center"/>
    </xf>
    <xf numFmtId="0" fontId="37" fillId="0" borderId="9" xfId="0" applyFont="1" applyBorder="1"/>
    <xf numFmtId="3" fontId="32" fillId="6" borderId="9" xfId="0" applyNumberFormat="1" applyFont="1" applyFill="1" applyBorder="1" applyAlignment="1">
      <alignment horizontal="center" vertical="center"/>
    </xf>
    <xf numFmtId="3" fontId="16" fillId="2" borderId="9" xfId="0" applyNumberFormat="1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32" fillId="6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3" fontId="17" fillId="2" borderId="9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/>
    </xf>
    <xf numFmtId="0" fontId="17" fillId="0" borderId="0" xfId="0" applyFont="1"/>
    <xf numFmtId="3" fontId="32" fillId="2" borderId="9" xfId="0" applyNumberFormat="1" applyFont="1" applyFill="1" applyBorder="1" applyAlignment="1">
      <alignment horizontal="center" vertical="center" wrapText="1"/>
    </xf>
    <xf numFmtId="3" fontId="16" fillId="2" borderId="9" xfId="0" applyNumberFormat="1" applyFont="1" applyFill="1" applyBorder="1" applyAlignment="1">
      <alignment horizontal="center" vertical="center" wrapText="1"/>
    </xf>
    <xf numFmtId="3" fontId="32" fillId="2" borderId="9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164" fontId="15" fillId="2" borderId="9" xfId="0" applyNumberFormat="1" applyFont="1" applyFill="1" applyBorder="1" applyAlignment="1">
      <alignment horizontal="center" vertical="center"/>
    </xf>
    <xf numFmtId="0" fontId="16" fillId="5" borderId="0" xfId="0" applyFont="1" applyFill="1"/>
    <xf numFmtId="0" fontId="17" fillId="7" borderId="9" xfId="0" applyFont="1" applyFill="1" applyBorder="1" applyAlignment="1"/>
    <xf numFmtId="0" fontId="17" fillId="2" borderId="9" xfId="0" applyFont="1" applyFill="1" applyBorder="1" applyAlignment="1">
      <alignment wrapText="1"/>
    </xf>
    <xf numFmtId="0" fontId="32" fillId="7" borderId="9" xfId="0" applyFont="1" applyFill="1" applyBorder="1" applyAlignment="1">
      <alignment horizontal="center" wrapText="1"/>
    </xf>
    <xf numFmtId="0" fontId="17" fillId="7" borderId="9" xfId="0" applyFont="1" applyFill="1" applyBorder="1" applyAlignment="1">
      <alignment horizontal="center"/>
    </xf>
    <xf numFmtId="165" fontId="38" fillId="7" borderId="9" xfId="0" applyNumberFormat="1" applyFont="1" applyFill="1" applyBorder="1" applyAlignment="1">
      <alignment horizontal="center" vertical="center"/>
    </xf>
    <xf numFmtId="3" fontId="31" fillId="7" borderId="9" xfId="0" applyNumberFormat="1" applyFont="1" applyFill="1" applyBorder="1" applyAlignment="1">
      <alignment horizontal="center" vertical="center"/>
    </xf>
    <xf numFmtId="3" fontId="32" fillId="7" borderId="9" xfId="0" applyNumberFormat="1" applyFont="1" applyFill="1" applyBorder="1" applyAlignment="1">
      <alignment horizontal="center"/>
    </xf>
    <xf numFmtId="0" fontId="32" fillId="7" borderId="9" xfId="0" applyFont="1" applyFill="1" applyBorder="1" applyAlignment="1">
      <alignment horizontal="center"/>
    </xf>
    <xf numFmtId="3" fontId="17" fillId="7" borderId="9" xfId="0" applyNumberFormat="1" applyFont="1" applyFill="1" applyBorder="1" applyAlignment="1">
      <alignment horizontal="center"/>
    </xf>
    <xf numFmtId="0" fontId="32" fillId="7" borderId="9" xfId="0" applyFont="1" applyFill="1" applyBorder="1" applyAlignment="1">
      <alignment horizontal="center" vertical="center"/>
    </xf>
    <xf numFmtId="164" fontId="17" fillId="7" borderId="9" xfId="0" applyNumberFormat="1" applyFont="1" applyFill="1" applyBorder="1" applyAlignment="1">
      <alignment horizontal="center" vertical="center"/>
    </xf>
    <xf numFmtId="0" fontId="0" fillId="7" borderId="0" xfId="0" applyFill="1"/>
    <xf numFmtId="0" fontId="6" fillId="2" borderId="11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37" fillId="0" borderId="11" xfId="0" applyFont="1" applyBorder="1"/>
    <xf numFmtId="0" fontId="37" fillId="0" borderId="0" xfId="0" applyFont="1"/>
    <xf numFmtId="3" fontId="5" fillId="0" borderId="0" xfId="0" applyNumberFormat="1" applyFont="1"/>
    <xf numFmtId="0" fontId="28" fillId="0" borderId="9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28" fillId="0" borderId="10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22" fontId="13" fillId="2" borderId="6" xfId="0" applyNumberFormat="1" applyFont="1" applyFill="1" applyBorder="1" applyAlignment="1" applyProtection="1">
      <alignment horizontal="center" vertical="center" wrapText="1"/>
    </xf>
    <xf numFmtId="22" fontId="13" fillId="2" borderId="7" xfId="0" applyNumberFormat="1" applyFont="1" applyFill="1" applyBorder="1" applyAlignment="1" applyProtection="1">
      <alignment horizontal="center" vertical="center" wrapText="1"/>
    </xf>
    <xf numFmtId="22" fontId="13" fillId="2" borderId="8" xfId="0" applyNumberFormat="1" applyFont="1" applyFill="1" applyBorder="1" applyAlignment="1" applyProtection="1">
      <alignment horizontal="center" vertical="center" wrapText="1"/>
    </xf>
    <xf numFmtId="22" fontId="13" fillId="2" borderId="3" xfId="0" applyNumberFormat="1" applyFont="1" applyFill="1" applyBorder="1" applyAlignment="1" applyProtection="1">
      <alignment horizontal="center" vertical="center" wrapText="1"/>
    </xf>
    <xf numFmtId="22" fontId="13" fillId="2" borderId="4" xfId="0" applyNumberFormat="1" applyFont="1" applyFill="1" applyBorder="1" applyAlignment="1" applyProtection="1">
      <alignment horizontal="center" vertical="center" wrapText="1"/>
    </xf>
    <xf numFmtId="22" fontId="13" fillId="2" borderId="5" xfId="0" applyNumberFormat="1" applyFont="1" applyFill="1" applyBorder="1" applyAlignment="1" applyProtection="1">
      <alignment horizontal="center" vertical="center" wrapText="1"/>
    </xf>
    <xf numFmtId="22" fontId="29" fillId="2" borderId="2" xfId="0" applyNumberFormat="1" applyFont="1" applyFill="1" applyBorder="1" applyAlignment="1" applyProtection="1">
      <alignment horizontal="center" vertical="center" wrapText="1"/>
    </xf>
    <xf numFmtId="22" fontId="29" fillId="2" borderId="11" xfId="0" applyNumberFormat="1" applyFont="1" applyFill="1" applyBorder="1" applyAlignment="1" applyProtection="1">
      <alignment horizontal="center" vertical="center" wrapText="1"/>
    </xf>
    <xf numFmtId="22" fontId="13" fillId="2" borderId="9" xfId="0" applyNumberFormat="1" applyFont="1" applyFill="1" applyBorder="1" applyAlignment="1" applyProtection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22" fontId="27" fillId="2" borderId="3" xfId="0" applyNumberFormat="1" applyFont="1" applyFill="1" applyBorder="1" applyAlignment="1" applyProtection="1">
      <alignment horizontal="center" vertical="center" wrapText="1"/>
    </xf>
    <xf numFmtId="22" fontId="27" fillId="2" borderId="4" xfId="0" applyNumberFormat="1" applyFont="1" applyFill="1" applyBorder="1" applyAlignment="1" applyProtection="1">
      <alignment horizontal="center" vertical="center" wrapText="1"/>
    </xf>
    <xf numFmtId="22" fontId="27" fillId="2" borderId="5" xfId="0" applyNumberFormat="1" applyFont="1" applyFill="1" applyBorder="1" applyAlignment="1" applyProtection="1">
      <alignment horizontal="center" vertical="center" wrapText="1"/>
    </xf>
    <xf numFmtId="22" fontId="27" fillId="2" borderId="12" xfId="0" applyNumberFormat="1" applyFont="1" applyFill="1" applyBorder="1" applyAlignment="1" applyProtection="1">
      <alignment horizontal="center" vertical="center" wrapText="1"/>
    </xf>
    <xf numFmtId="22" fontId="27" fillId="2" borderId="1" xfId="0" applyNumberFormat="1" applyFont="1" applyFill="1" applyBorder="1" applyAlignment="1" applyProtection="1">
      <alignment horizontal="center" vertical="center" wrapText="1"/>
    </xf>
    <xf numFmtId="22" fontId="27" fillId="2" borderId="13" xfId="0" applyNumberFormat="1" applyFont="1" applyFill="1" applyBorder="1" applyAlignment="1" applyProtection="1">
      <alignment horizontal="center" vertical="center" wrapText="1"/>
    </xf>
    <xf numFmtId="22" fontId="4" fillId="2" borderId="6" xfId="0" applyNumberFormat="1" applyFont="1" applyFill="1" applyBorder="1" applyAlignment="1" applyProtection="1">
      <alignment horizontal="center" vertical="center" wrapText="1"/>
    </xf>
    <xf numFmtId="22" fontId="4" fillId="2" borderId="7" xfId="0" applyNumberFormat="1" applyFont="1" applyFill="1" applyBorder="1" applyAlignment="1" applyProtection="1">
      <alignment horizontal="center" vertical="center" wrapText="1"/>
    </xf>
    <xf numFmtId="22" fontId="4" fillId="2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28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view="pageBreakPreview" zoomScale="70" zoomScaleNormal="30" zoomScaleSheetLayoutView="70" workbookViewId="0">
      <pane xSplit="2" ySplit="4" topLeftCell="H5" activePane="bottomRight" state="frozen"/>
      <selection pane="topRight" activeCell="C1" sqref="C1"/>
      <selection pane="bottomLeft" activeCell="A5" sqref="A5"/>
      <selection pane="bottomRight" activeCell="U3" sqref="U3:V3"/>
    </sheetView>
  </sheetViews>
  <sheetFormatPr defaultRowHeight="13.2" x14ac:dyDescent="0.25"/>
  <cols>
    <col min="1" max="1" width="6.6640625" customWidth="1"/>
    <col min="2" max="2" width="34.77734375" style="60" customWidth="1"/>
    <col min="3" max="3" width="9.21875" customWidth="1"/>
    <col min="4" max="4" width="12.33203125" customWidth="1"/>
    <col min="5" max="5" width="9.109375" customWidth="1"/>
    <col min="6" max="6" width="9.6640625" customWidth="1"/>
    <col min="7" max="7" width="9.109375" customWidth="1"/>
    <col min="8" max="8" width="11.21875" customWidth="1"/>
    <col min="9" max="9" width="9.88671875" customWidth="1"/>
    <col min="10" max="10" width="7.6640625" customWidth="1"/>
    <col min="11" max="11" width="8.44140625" customWidth="1"/>
    <col min="12" max="12" width="14.109375" customWidth="1"/>
    <col min="13" max="13" width="9.77734375" customWidth="1"/>
    <col min="14" max="14" width="9.6640625" customWidth="1"/>
    <col min="15" max="15" width="12.33203125" customWidth="1"/>
    <col min="16" max="16" width="12.21875" customWidth="1"/>
    <col min="17" max="17" width="9" customWidth="1"/>
    <col min="18" max="18" width="12.5546875" customWidth="1"/>
    <col min="19" max="20" width="10.6640625" customWidth="1"/>
    <col min="21" max="21" width="11.77734375" customWidth="1"/>
    <col min="22" max="22" width="9.6640625" customWidth="1"/>
    <col min="23" max="23" width="9" style="62" customWidth="1"/>
    <col min="24" max="24" width="8.33203125" style="62" customWidth="1"/>
    <col min="25" max="25" width="11.109375" style="63" customWidth="1"/>
    <col min="26" max="26" width="6.77734375" customWidth="1"/>
    <col min="27" max="29" width="8.88671875" style="63"/>
    <col min="30" max="30" width="8.44140625" customWidth="1"/>
    <col min="32" max="32" width="13.33203125" customWidth="1"/>
    <col min="33" max="33" width="12.77734375" customWidth="1"/>
    <col min="34" max="34" width="14.88671875" customWidth="1"/>
    <col min="35" max="35" width="11.33203125" customWidth="1"/>
  </cols>
  <sheetData>
    <row r="1" spans="1:35" ht="67.2" customHeight="1" x14ac:dyDescent="0.25">
      <c r="B1" s="61"/>
      <c r="C1" s="139" t="s">
        <v>0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</row>
    <row r="2" spans="1:35" ht="53.4" customHeight="1" x14ac:dyDescent="0.4">
      <c r="A2" s="64"/>
      <c r="B2" s="64" t="s">
        <v>1</v>
      </c>
      <c r="C2" s="140" t="s">
        <v>56</v>
      </c>
      <c r="D2" s="141"/>
      <c r="E2" s="141"/>
      <c r="F2" s="142"/>
      <c r="G2" s="146" t="s">
        <v>57</v>
      </c>
      <c r="H2" s="147"/>
      <c r="I2" s="147"/>
      <c r="J2" s="147"/>
      <c r="K2" s="147"/>
      <c r="L2" s="147"/>
      <c r="M2" s="147"/>
      <c r="N2" s="147"/>
      <c r="O2" s="147"/>
      <c r="P2" s="148"/>
      <c r="Q2" s="148"/>
      <c r="R2" s="148"/>
      <c r="S2" s="148"/>
      <c r="T2" s="148"/>
      <c r="U2" s="148"/>
      <c r="V2" s="148"/>
      <c r="W2" s="149" t="s">
        <v>58</v>
      </c>
      <c r="X2" s="152" t="s">
        <v>59</v>
      </c>
      <c r="Y2" s="153" t="s">
        <v>60</v>
      </c>
      <c r="Z2" s="154"/>
      <c r="AA2" s="154"/>
      <c r="AB2" s="155"/>
      <c r="AC2" s="123" t="s">
        <v>61</v>
      </c>
      <c r="AD2" s="124" t="s">
        <v>62</v>
      </c>
      <c r="AF2" s="127" t="s">
        <v>63</v>
      </c>
    </row>
    <row r="3" spans="1:35" ht="37.950000000000003" customHeight="1" x14ac:dyDescent="0.25">
      <c r="A3" s="65"/>
      <c r="B3" s="65"/>
      <c r="C3" s="143"/>
      <c r="D3" s="144"/>
      <c r="E3" s="144"/>
      <c r="F3" s="145"/>
      <c r="G3" s="128" t="s">
        <v>64</v>
      </c>
      <c r="H3" s="129"/>
      <c r="I3" s="129"/>
      <c r="J3" s="130"/>
      <c r="K3" s="131" t="s">
        <v>65</v>
      </c>
      <c r="L3" s="132"/>
      <c r="M3" s="132"/>
      <c r="N3" s="133"/>
      <c r="O3" s="134" t="s">
        <v>66</v>
      </c>
      <c r="P3" s="66" t="s">
        <v>67</v>
      </c>
      <c r="Q3" s="136" t="s">
        <v>68</v>
      </c>
      <c r="R3" s="136"/>
      <c r="S3" s="136"/>
      <c r="T3" s="136"/>
      <c r="U3" s="128" t="s">
        <v>78</v>
      </c>
      <c r="V3" s="129"/>
      <c r="W3" s="150"/>
      <c r="X3" s="150"/>
      <c r="Y3" s="137" t="s">
        <v>69</v>
      </c>
      <c r="Z3" s="137" t="s">
        <v>70</v>
      </c>
      <c r="AA3" s="137" t="s">
        <v>71</v>
      </c>
      <c r="AB3" s="156" t="s">
        <v>72</v>
      </c>
      <c r="AC3" s="123"/>
      <c r="AD3" s="125"/>
      <c r="AF3" s="127"/>
    </row>
    <row r="4" spans="1:35" ht="35.4" customHeight="1" x14ac:dyDescent="0.25">
      <c r="A4" s="67"/>
      <c r="B4" s="67"/>
      <c r="C4" s="68" t="s">
        <v>12</v>
      </c>
      <c r="D4" s="69" t="s">
        <v>17</v>
      </c>
      <c r="E4" s="69" t="s">
        <v>29</v>
      </c>
      <c r="F4" s="69" t="s">
        <v>73</v>
      </c>
      <c r="G4" s="70" t="s">
        <v>12</v>
      </c>
      <c r="H4" s="71" t="s">
        <v>17</v>
      </c>
      <c r="I4" s="71" t="s">
        <v>29</v>
      </c>
      <c r="J4" s="71" t="s">
        <v>73</v>
      </c>
      <c r="K4" s="70" t="s">
        <v>12</v>
      </c>
      <c r="L4" s="71" t="s">
        <v>17</v>
      </c>
      <c r="M4" s="71" t="s">
        <v>29</v>
      </c>
      <c r="N4" s="71" t="s">
        <v>73</v>
      </c>
      <c r="O4" s="135"/>
      <c r="P4" s="72"/>
      <c r="Q4" s="73" t="s">
        <v>12</v>
      </c>
      <c r="R4" s="74" t="s">
        <v>17</v>
      </c>
      <c r="S4" s="74" t="s">
        <v>29</v>
      </c>
      <c r="T4" s="74" t="s">
        <v>73</v>
      </c>
      <c r="U4" s="75" t="s">
        <v>12</v>
      </c>
      <c r="V4" s="71" t="s">
        <v>17</v>
      </c>
      <c r="W4" s="151"/>
      <c r="X4" s="151"/>
      <c r="Y4" s="138"/>
      <c r="Z4" s="138"/>
      <c r="AA4" s="138"/>
      <c r="AB4" s="138"/>
      <c r="AC4" s="123"/>
      <c r="AD4" s="126"/>
      <c r="AF4" s="127"/>
      <c r="AG4" t="s">
        <v>64</v>
      </c>
      <c r="AH4" t="s">
        <v>65</v>
      </c>
      <c r="AI4" t="s">
        <v>74</v>
      </c>
    </row>
    <row r="5" spans="1:35" ht="22.8" customHeight="1" x14ac:dyDescent="0.4">
      <c r="A5" s="8">
        <v>1</v>
      </c>
      <c r="B5" s="9" t="s">
        <v>30</v>
      </c>
      <c r="C5" s="76">
        <v>5762</v>
      </c>
      <c r="D5" s="77">
        <v>5560</v>
      </c>
      <c r="E5" s="78">
        <f>D5/C5*100</f>
        <v>96.494272821936832</v>
      </c>
      <c r="F5" s="77">
        <f>D5-AF5</f>
        <v>200</v>
      </c>
      <c r="G5" s="79">
        <v>2000</v>
      </c>
      <c r="H5" s="80">
        <v>2215</v>
      </c>
      <c r="I5" s="77">
        <f t="shared" ref="I5:I32" si="0">H5/G5*100</f>
        <v>110.75</v>
      </c>
      <c r="J5" s="77">
        <f>H5-AG5</f>
        <v>0</v>
      </c>
      <c r="K5" s="81">
        <v>22000</v>
      </c>
      <c r="L5" s="80">
        <v>36510</v>
      </c>
      <c r="M5" s="77">
        <f>L5/K5*100</f>
        <v>165.95454545454544</v>
      </c>
      <c r="N5" s="77">
        <f>L5-AH5</f>
        <v>0</v>
      </c>
      <c r="O5" s="77"/>
      <c r="P5" s="78">
        <v>5949</v>
      </c>
      <c r="Q5" s="81">
        <v>8200</v>
      </c>
      <c r="R5" s="80">
        <v>1437</v>
      </c>
      <c r="S5" s="77">
        <f>R5/Q5*100</f>
        <v>17.524390243902438</v>
      </c>
      <c r="T5" s="77">
        <f>R5-AI5</f>
        <v>654</v>
      </c>
      <c r="U5" s="82">
        <v>2800</v>
      </c>
      <c r="V5" s="83"/>
      <c r="W5" s="84">
        <v>3513</v>
      </c>
      <c r="X5" s="85">
        <f>((H5*0.45)+(L5*0.35)+(R5/1.33*0.18)+(V5*0.2))/W5*10</f>
        <v>39.765816120146653</v>
      </c>
      <c r="Y5" s="86">
        <v>4315</v>
      </c>
      <c r="Z5" s="87"/>
      <c r="AA5" s="86">
        <v>870</v>
      </c>
      <c r="AB5" s="86">
        <v>20</v>
      </c>
      <c r="AC5" s="86">
        <v>300</v>
      </c>
      <c r="AD5" s="86"/>
      <c r="AF5" s="77">
        <v>5360</v>
      </c>
      <c r="AG5" s="80">
        <v>2215</v>
      </c>
      <c r="AH5" s="80">
        <v>36510</v>
      </c>
      <c r="AI5" s="80">
        <v>783</v>
      </c>
    </row>
    <row r="6" spans="1:35" ht="22.8" x14ac:dyDescent="0.4">
      <c r="A6" s="8">
        <v>3</v>
      </c>
      <c r="B6" s="9" t="s">
        <v>32</v>
      </c>
      <c r="C6" s="76">
        <v>1650</v>
      </c>
      <c r="D6" s="77">
        <v>1650</v>
      </c>
      <c r="E6" s="77">
        <f t="shared" ref="E6:E32" si="1">D6/C6*100</f>
        <v>100</v>
      </c>
      <c r="F6" s="77">
        <f>D6-AF6</f>
        <v>0</v>
      </c>
      <c r="G6" s="79">
        <v>800</v>
      </c>
      <c r="H6" s="80">
        <v>1262</v>
      </c>
      <c r="I6" s="77">
        <f t="shared" si="0"/>
        <v>157.75</v>
      </c>
      <c r="J6" s="77">
        <f>H6-AG6</f>
        <v>0</v>
      </c>
      <c r="K6" s="81">
        <v>7500</v>
      </c>
      <c r="L6" s="80">
        <v>13783</v>
      </c>
      <c r="M6" s="77">
        <f t="shared" ref="M6:M32" si="2">L6/K6*100</f>
        <v>183.77333333333334</v>
      </c>
      <c r="N6" s="77">
        <f>L6-AH6</f>
        <v>0</v>
      </c>
      <c r="O6" s="78">
        <v>1410.6</v>
      </c>
      <c r="P6" s="78">
        <v>550.6</v>
      </c>
      <c r="Q6" s="81">
        <v>10400</v>
      </c>
      <c r="R6" s="80">
        <v>2131</v>
      </c>
      <c r="S6" s="77">
        <f t="shared" ref="S6:S32" si="3">R6/Q6*100</f>
        <v>20.490384615384617</v>
      </c>
      <c r="T6" s="77">
        <f t="shared" ref="T6:T32" si="4">R6-AI6</f>
        <v>0</v>
      </c>
      <c r="U6" s="82">
        <v>1000</v>
      </c>
      <c r="V6" s="83"/>
      <c r="W6" s="84">
        <v>1470</v>
      </c>
      <c r="X6" s="85">
        <f>((H6*0.45)+(L6*0.35)+(R6/1.33*0.18)+(V6*0.2))/W6*10</f>
        <v>38.641877653316953</v>
      </c>
      <c r="Y6" s="86">
        <v>1300</v>
      </c>
      <c r="Z6" s="87"/>
      <c r="AA6" s="86">
        <v>300</v>
      </c>
      <c r="AB6" s="86"/>
      <c r="AC6" s="86">
        <v>200</v>
      </c>
      <c r="AD6" s="86"/>
      <c r="AF6" s="77">
        <v>1650</v>
      </c>
      <c r="AG6" s="80">
        <v>1262</v>
      </c>
      <c r="AH6" s="80">
        <v>13783</v>
      </c>
      <c r="AI6" s="80">
        <v>2131</v>
      </c>
    </row>
    <row r="7" spans="1:35" ht="22.8" x14ac:dyDescent="0.4">
      <c r="A7" s="8">
        <v>4</v>
      </c>
      <c r="B7" s="9" t="s">
        <v>33</v>
      </c>
      <c r="C7" s="76">
        <v>1196</v>
      </c>
      <c r="D7" s="77">
        <v>1196</v>
      </c>
      <c r="E7" s="77">
        <f t="shared" si="1"/>
        <v>100</v>
      </c>
      <c r="F7" s="77">
        <f>D7-AF7</f>
        <v>0</v>
      </c>
      <c r="G7" s="79">
        <v>468</v>
      </c>
      <c r="H7" s="80">
        <v>364</v>
      </c>
      <c r="I7" s="77">
        <f t="shared" si="0"/>
        <v>77.777777777777786</v>
      </c>
      <c r="J7" s="77">
        <f>H7-AG7</f>
        <v>0</v>
      </c>
      <c r="K7" s="81">
        <v>1645</v>
      </c>
      <c r="L7" s="80">
        <v>3430</v>
      </c>
      <c r="M7" s="77">
        <f t="shared" si="2"/>
        <v>208.51063829787236</v>
      </c>
      <c r="N7" s="77">
        <f>L7-AH7</f>
        <v>0</v>
      </c>
      <c r="O7" s="77"/>
      <c r="P7" s="77">
        <v>1250</v>
      </c>
      <c r="Q7" s="81">
        <v>3827</v>
      </c>
      <c r="R7" s="80">
        <v>930</v>
      </c>
      <c r="S7" s="77">
        <f t="shared" si="3"/>
        <v>24.301019074993469</v>
      </c>
      <c r="T7" s="77">
        <f t="shared" si="4"/>
        <v>0</v>
      </c>
      <c r="U7" s="82">
        <v>470</v>
      </c>
      <c r="V7" s="83"/>
      <c r="W7" s="84">
        <v>450</v>
      </c>
      <c r="X7" s="85">
        <f>((H7*0.45)+(L7*0.35)+(R7/1.33*0.18)+(V7*0.2))/W7*10</f>
        <v>33.114770258980784</v>
      </c>
      <c r="Y7" s="86">
        <v>350</v>
      </c>
      <c r="Z7" s="87"/>
      <c r="AA7" s="86"/>
      <c r="AB7" s="86"/>
      <c r="AC7" s="86"/>
      <c r="AD7" s="86"/>
      <c r="AF7" s="77">
        <v>1196</v>
      </c>
      <c r="AG7" s="80">
        <v>364</v>
      </c>
      <c r="AH7" s="80">
        <v>3430</v>
      </c>
      <c r="AI7" s="80">
        <v>930</v>
      </c>
    </row>
    <row r="8" spans="1:35" ht="22.8" x14ac:dyDescent="0.4">
      <c r="A8" s="8">
        <v>5</v>
      </c>
      <c r="B8" s="9" t="s">
        <v>34</v>
      </c>
      <c r="C8" s="76">
        <v>1240</v>
      </c>
      <c r="D8" s="77">
        <v>1240</v>
      </c>
      <c r="E8" s="77">
        <f t="shared" si="1"/>
        <v>100</v>
      </c>
      <c r="F8" s="77">
        <f>D8-AF8</f>
        <v>0</v>
      </c>
      <c r="G8" s="79">
        <v>750</v>
      </c>
      <c r="H8" s="80">
        <v>574</v>
      </c>
      <c r="I8" s="77">
        <f t="shared" si="0"/>
        <v>76.533333333333331</v>
      </c>
      <c r="J8" s="77">
        <f>H8-AG8</f>
        <v>0</v>
      </c>
      <c r="K8" s="81">
        <v>3190</v>
      </c>
      <c r="L8" s="80">
        <v>6124</v>
      </c>
      <c r="M8" s="77">
        <f t="shared" si="2"/>
        <v>191.97492163009403</v>
      </c>
      <c r="N8" s="77">
        <f>L8-AH8</f>
        <v>0</v>
      </c>
      <c r="O8" s="77">
        <v>451</v>
      </c>
      <c r="P8" s="77">
        <v>1827</v>
      </c>
      <c r="Q8" s="81">
        <v>5200</v>
      </c>
      <c r="R8" s="80"/>
      <c r="S8" s="77">
        <f t="shared" si="3"/>
        <v>0</v>
      </c>
      <c r="T8" s="77">
        <f t="shared" si="4"/>
        <v>0</v>
      </c>
      <c r="U8" s="82">
        <v>900</v>
      </c>
      <c r="V8" s="83">
        <v>13</v>
      </c>
      <c r="W8" s="84">
        <v>957</v>
      </c>
      <c r="X8" s="85">
        <f>((H8*0.45)+(L8*0.35)+(R8/1.33*0.18)+(V8*0.2))/W8*10</f>
        <v>25.123301985370951</v>
      </c>
      <c r="Y8" s="86">
        <v>1348</v>
      </c>
      <c r="Z8" s="87"/>
      <c r="AA8" s="86">
        <v>174</v>
      </c>
      <c r="AB8" s="86"/>
      <c r="AC8" s="86"/>
      <c r="AD8" s="86"/>
      <c r="AF8" s="77">
        <v>1240</v>
      </c>
      <c r="AG8" s="80">
        <v>574</v>
      </c>
      <c r="AH8" s="80">
        <v>6124</v>
      </c>
      <c r="AI8" s="80"/>
    </row>
    <row r="9" spans="1:35" ht="22.8" x14ac:dyDescent="0.4">
      <c r="A9" s="8">
        <v>6</v>
      </c>
      <c r="B9" s="9" t="s">
        <v>35</v>
      </c>
      <c r="C9" s="76">
        <v>1004</v>
      </c>
      <c r="D9" s="77">
        <v>1004</v>
      </c>
      <c r="E9" s="77">
        <f t="shared" si="1"/>
        <v>100</v>
      </c>
      <c r="F9" s="77">
        <f>D9-AF9</f>
        <v>0</v>
      </c>
      <c r="G9" s="79">
        <v>147</v>
      </c>
      <c r="H9" s="80">
        <v>349</v>
      </c>
      <c r="I9" s="77">
        <f t="shared" si="0"/>
        <v>237.41496598639458</v>
      </c>
      <c r="J9" s="77">
        <f>H9-AG9</f>
        <v>0</v>
      </c>
      <c r="K9" s="81">
        <v>3100</v>
      </c>
      <c r="L9" s="80">
        <v>5400</v>
      </c>
      <c r="M9" s="77">
        <f t="shared" si="2"/>
        <v>174.19354838709677</v>
      </c>
      <c r="N9" s="77">
        <f>L9-AH9</f>
        <v>0</v>
      </c>
      <c r="O9" s="77">
        <v>5400</v>
      </c>
      <c r="P9" s="77">
        <v>610</v>
      </c>
      <c r="Q9" s="81">
        <v>0</v>
      </c>
      <c r="R9" s="80"/>
      <c r="S9" s="77"/>
      <c r="T9" s="77">
        <f t="shared" si="4"/>
        <v>0</v>
      </c>
      <c r="U9" s="82">
        <v>300</v>
      </c>
      <c r="V9" s="83"/>
      <c r="W9" s="84">
        <v>651</v>
      </c>
      <c r="X9" s="85">
        <f>((H9*0.45)+(L9*0.35)+(R9/1.33*0.18)+(V9*0.2))/W9*10</f>
        <v>31.444700460829491</v>
      </c>
      <c r="Y9" s="86">
        <v>350</v>
      </c>
      <c r="Z9" s="87"/>
      <c r="AA9" s="86"/>
      <c r="AB9" s="86">
        <v>40</v>
      </c>
      <c r="AC9" s="86"/>
      <c r="AD9" s="86"/>
      <c r="AF9" s="77">
        <v>1004</v>
      </c>
      <c r="AG9" s="80">
        <v>349</v>
      </c>
      <c r="AH9" s="80">
        <v>5400</v>
      </c>
      <c r="AI9" s="80"/>
    </row>
    <row r="10" spans="1:35" ht="22.8" x14ac:dyDescent="0.4">
      <c r="A10" s="8">
        <v>7</v>
      </c>
      <c r="B10" s="9" t="s">
        <v>36</v>
      </c>
      <c r="C10" s="76">
        <v>415</v>
      </c>
      <c r="D10" s="77">
        <v>415</v>
      </c>
      <c r="E10" s="77">
        <f t="shared" si="1"/>
        <v>100</v>
      </c>
      <c r="F10" s="77">
        <f>D10-AF10</f>
        <v>0</v>
      </c>
      <c r="G10" s="79">
        <v>275</v>
      </c>
      <c r="H10" s="80">
        <v>420</v>
      </c>
      <c r="I10" s="77">
        <f t="shared" si="0"/>
        <v>152.72727272727275</v>
      </c>
      <c r="J10" s="77">
        <f>H10-AG10</f>
        <v>0</v>
      </c>
      <c r="K10" s="81">
        <v>730</v>
      </c>
      <c r="L10" s="80">
        <v>580</v>
      </c>
      <c r="M10" s="77">
        <f t="shared" si="2"/>
        <v>79.452054794520549</v>
      </c>
      <c r="N10" s="77">
        <f>L10-AH10</f>
        <v>0</v>
      </c>
      <c r="O10" s="77"/>
      <c r="P10" s="77"/>
      <c r="Q10" s="81">
        <v>2500</v>
      </c>
      <c r="R10" s="80">
        <v>2910</v>
      </c>
      <c r="S10" s="77">
        <f t="shared" si="3"/>
        <v>116.39999999999999</v>
      </c>
      <c r="T10" s="77">
        <f t="shared" si="4"/>
        <v>0</v>
      </c>
      <c r="U10" s="82">
        <v>300</v>
      </c>
      <c r="V10" s="83"/>
      <c r="W10" s="84">
        <v>436</v>
      </c>
      <c r="X10" s="85">
        <f>((H10*0.45)+(L10*0.35)+(R10/1.33*0.18)+(V10*0.2))/W10*10</f>
        <v>18.023729047389111</v>
      </c>
      <c r="Y10" s="86">
        <v>320</v>
      </c>
      <c r="Z10" s="87"/>
      <c r="AA10" s="86">
        <v>90</v>
      </c>
      <c r="AB10" s="86"/>
      <c r="AC10" s="86">
        <v>24</v>
      </c>
      <c r="AD10" s="86">
        <v>10</v>
      </c>
      <c r="AF10" s="77">
        <v>415</v>
      </c>
      <c r="AG10" s="80">
        <v>420</v>
      </c>
      <c r="AH10" s="80">
        <v>580</v>
      </c>
      <c r="AI10" s="80">
        <v>2910</v>
      </c>
    </row>
    <row r="11" spans="1:35" ht="22.8" x14ac:dyDescent="0.4">
      <c r="A11" s="8">
        <v>8</v>
      </c>
      <c r="B11" s="9" t="s">
        <v>37</v>
      </c>
      <c r="C11" s="76">
        <v>1592</v>
      </c>
      <c r="D11" s="77">
        <v>1592</v>
      </c>
      <c r="E11" s="77">
        <f t="shared" si="1"/>
        <v>100</v>
      </c>
      <c r="F11" s="77">
        <f>D11-AF11</f>
        <v>0</v>
      </c>
      <c r="G11" s="79">
        <v>1000</v>
      </c>
      <c r="H11" s="80">
        <v>411</v>
      </c>
      <c r="I11" s="77">
        <f t="shared" si="0"/>
        <v>41.099999999999994</v>
      </c>
      <c r="J11" s="77">
        <f>H11-AG11</f>
        <v>0</v>
      </c>
      <c r="K11" s="81">
        <v>4293</v>
      </c>
      <c r="L11" s="80">
        <v>4545</v>
      </c>
      <c r="M11" s="77">
        <f t="shared" si="2"/>
        <v>105.87002096436058</v>
      </c>
      <c r="N11" s="77">
        <f>L11-AH11</f>
        <v>0</v>
      </c>
      <c r="O11" s="77">
        <v>3045</v>
      </c>
      <c r="P11" s="77">
        <v>1418</v>
      </c>
      <c r="Q11" s="81">
        <v>4800</v>
      </c>
      <c r="R11" s="80">
        <v>5250</v>
      </c>
      <c r="S11" s="77">
        <f t="shared" si="3"/>
        <v>109.375</v>
      </c>
      <c r="T11" s="77">
        <f t="shared" si="4"/>
        <v>0</v>
      </c>
      <c r="U11" s="82">
        <v>1042</v>
      </c>
      <c r="V11" s="83"/>
      <c r="W11" s="84">
        <v>1365</v>
      </c>
      <c r="X11" s="85">
        <f>((H11*0.45)+(L11*0.35)+(R11/1.33*0.18)+(V11*0.2))/W11*10</f>
        <v>18.214112203585884</v>
      </c>
      <c r="Y11" s="86">
        <v>1189</v>
      </c>
      <c r="Z11" s="87"/>
      <c r="AA11" s="86">
        <v>318</v>
      </c>
      <c r="AB11" s="86"/>
      <c r="AC11" s="86"/>
      <c r="AD11" s="86"/>
      <c r="AF11" s="77">
        <v>1592</v>
      </c>
      <c r="AG11" s="80">
        <v>411</v>
      </c>
      <c r="AH11" s="80">
        <v>4545</v>
      </c>
      <c r="AI11" s="80">
        <v>5250</v>
      </c>
    </row>
    <row r="12" spans="1:35" ht="22.8" x14ac:dyDescent="0.4">
      <c r="A12" s="8">
        <v>9</v>
      </c>
      <c r="B12" s="9" t="s">
        <v>38</v>
      </c>
      <c r="C12" s="76">
        <v>1507</v>
      </c>
      <c r="D12" s="77">
        <v>1507</v>
      </c>
      <c r="E12" s="77">
        <f t="shared" si="1"/>
        <v>100</v>
      </c>
      <c r="F12" s="77">
        <f>D12-AF12</f>
        <v>0</v>
      </c>
      <c r="G12" s="79">
        <v>450</v>
      </c>
      <c r="H12" s="80">
        <v>549</v>
      </c>
      <c r="I12" s="77">
        <f t="shared" si="0"/>
        <v>122</v>
      </c>
      <c r="J12" s="77">
        <f>H12-AG12</f>
        <v>0</v>
      </c>
      <c r="K12" s="81">
        <v>2800</v>
      </c>
      <c r="L12" s="80">
        <v>4500</v>
      </c>
      <c r="M12" s="77">
        <f t="shared" si="2"/>
        <v>160.71428571428572</v>
      </c>
      <c r="N12" s="77">
        <f>L12-AH12</f>
        <v>0</v>
      </c>
      <c r="O12" s="77"/>
      <c r="P12" s="77"/>
      <c r="Q12" s="81">
        <v>1200</v>
      </c>
      <c r="R12" s="80"/>
      <c r="S12" s="77">
        <f t="shared" si="3"/>
        <v>0</v>
      </c>
      <c r="T12" s="77">
        <f t="shared" si="4"/>
        <v>0</v>
      </c>
      <c r="U12" s="82">
        <v>300</v>
      </c>
      <c r="V12" s="83"/>
      <c r="W12" s="84">
        <v>450</v>
      </c>
      <c r="X12" s="85">
        <f>((H12*0.45)+(L12*0.35)+(R12/1.33*0.18)+(V12*0.2))/W12*10</f>
        <v>40.489999999999995</v>
      </c>
      <c r="Y12" s="86">
        <v>800</v>
      </c>
      <c r="Z12" s="87"/>
      <c r="AA12" s="86"/>
      <c r="AB12" s="86"/>
      <c r="AC12" s="86"/>
      <c r="AD12" s="86"/>
      <c r="AF12" s="77">
        <v>1507</v>
      </c>
      <c r="AG12" s="80">
        <v>549</v>
      </c>
      <c r="AH12" s="80">
        <v>4500</v>
      </c>
      <c r="AI12" s="80"/>
    </row>
    <row r="13" spans="1:35" ht="22.8" x14ac:dyDescent="0.4">
      <c r="A13" s="8">
        <v>10</v>
      </c>
      <c r="B13" s="9" t="s">
        <v>39</v>
      </c>
      <c r="C13" s="76">
        <v>612</v>
      </c>
      <c r="D13" s="77">
        <v>612</v>
      </c>
      <c r="E13" s="77">
        <f t="shared" si="1"/>
        <v>100</v>
      </c>
      <c r="F13" s="77">
        <f>D13-AF13</f>
        <v>0</v>
      </c>
      <c r="G13" s="79">
        <v>530</v>
      </c>
      <c r="H13" s="80">
        <v>633</v>
      </c>
      <c r="I13" s="77">
        <f t="shared" si="0"/>
        <v>119.43396226415095</v>
      </c>
      <c r="J13" s="77">
        <f>H13-AG13</f>
        <v>0</v>
      </c>
      <c r="K13" s="81">
        <v>1600</v>
      </c>
      <c r="L13" s="80">
        <v>1600</v>
      </c>
      <c r="M13" s="77">
        <f t="shared" si="2"/>
        <v>100</v>
      </c>
      <c r="N13" s="77">
        <f>L13-AH13</f>
        <v>0</v>
      </c>
      <c r="O13" s="77"/>
      <c r="P13" s="77"/>
      <c r="Q13" s="81">
        <v>4000</v>
      </c>
      <c r="R13" s="80">
        <v>2051</v>
      </c>
      <c r="S13" s="77">
        <f t="shared" si="3"/>
        <v>51.275000000000006</v>
      </c>
      <c r="T13" s="77">
        <f t="shared" si="4"/>
        <v>0</v>
      </c>
      <c r="U13" s="82">
        <v>190</v>
      </c>
      <c r="V13" s="83">
        <v>95.4</v>
      </c>
      <c r="W13" s="84">
        <v>588</v>
      </c>
      <c r="X13" s="85">
        <f>((H13*0.45)+(L13*0.35)+(R13/1.33*0.18)+(V13*0.2))/W13*10</f>
        <v>19.413417472252053</v>
      </c>
      <c r="Y13" s="86">
        <v>680</v>
      </c>
      <c r="Z13" s="87"/>
      <c r="AA13" s="86"/>
      <c r="AB13" s="86"/>
      <c r="AC13" s="86">
        <v>60</v>
      </c>
      <c r="AD13" s="86"/>
      <c r="AF13" s="77">
        <v>612</v>
      </c>
      <c r="AG13" s="80">
        <v>633</v>
      </c>
      <c r="AH13" s="80">
        <v>1600</v>
      </c>
      <c r="AI13" s="80">
        <v>2051</v>
      </c>
    </row>
    <row r="14" spans="1:35" ht="22.8" x14ac:dyDescent="0.4">
      <c r="A14" s="8">
        <v>11</v>
      </c>
      <c r="B14" s="9" t="s">
        <v>40</v>
      </c>
      <c r="C14" s="76">
        <v>2953</v>
      </c>
      <c r="D14" s="77">
        <v>2953</v>
      </c>
      <c r="E14" s="77">
        <f t="shared" si="1"/>
        <v>100</v>
      </c>
      <c r="F14" s="77">
        <f>D14-AF14</f>
        <v>0</v>
      </c>
      <c r="G14" s="79">
        <v>500</v>
      </c>
      <c r="H14" s="80">
        <v>650</v>
      </c>
      <c r="I14" s="77">
        <f t="shared" si="0"/>
        <v>130</v>
      </c>
      <c r="J14" s="77">
        <f>H14-AG14</f>
        <v>0</v>
      </c>
      <c r="K14" s="81">
        <v>4640</v>
      </c>
      <c r="L14" s="80">
        <v>3560</v>
      </c>
      <c r="M14" s="77">
        <f t="shared" si="2"/>
        <v>76.724137931034491</v>
      </c>
      <c r="N14" s="77">
        <f>L14-AH14</f>
        <v>0</v>
      </c>
      <c r="O14" s="77">
        <v>1200</v>
      </c>
      <c r="P14" s="77">
        <v>3100</v>
      </c>
      <c r="Q14" s="81">
        <v>3200</v>
      </c>
      <c r="R14" s="80">
        <v>7500</v>
      </c>
      <c r="S14" s="77">
        <f t="shared" si="3"/>
        <v>234.375</v>
      </c>
      <c r="T14" s="77">
        <f t="shared" si="4"/>
        <v>0</v>
      </c>
      <c r="U14" s="82">
        <v>680</v>
      </c>
      <c r="V14" s="83"/>
      <c r="W14" s="84">
        <v>706</v>
      </c>
      <c r="X14" s="85">
        <f>((H14*0.45)+(L14*0.35)+(R14/1.33*0.18)+(V14*0.2))/W14*10</f>
        <v>36.169087733498053</v>
      </c>
      <c r="Y14" s="86">
        <v>1000</v>
      </c>
      <c r="Z14" s="87"/>
      <c r="AA14" s="86"/>
      <c r="AB14" s="86"/>
      <c r="AC14" s="86">
        <v>60</v>
      </c>
      <c r="AD14" s="86"/>
      <c r="AF14" s="77">
        <v>2953</v>
      </c>
      <c r="AG14" s="80">
        <v>650</v>
      </c>
      <c r="AH14" s="80">
        <v>3560</v>
      </c>
      <c r="AI14" s="80">
        <v>7500</v>
      </c>
    </row>
    <row r="15" spans="1:35" ht="22.8" x14ac:dyDescent="0.4">
      <c r="A15" s="8">
        <v>12</v>
      </c>
      <c r="B15" s="9" t="s">
        <v>41</v>
      </c>
      <c r="C15" s="76">
        <v>2122</v>
      </c>
      <c r="D15" s="80">
        <v>2010</v>
      </c>
      <c r="E15" s="78">
        <f t="shared" si="1"/>
        <v>94.721960414703105</v>
      </c>
      <c r="F15" s="77">
        <f>D15-AF15</f>
        <v>0</v>
      </c>
      <c r="G15" s="79">
        <v>740</v>
      </c>
      <c r="H15" s="80">
        <v>804</v>
      </c>
      <c r="I15" s="77">
        <f t="shared" si="0"/>
        <v>108.64864864864865</v>
      </c>
      <c r="J15" s="77">
        <f>H15-AG15</f>
        <v>0</v>
      </c>
      <c r="K15" s="76">
        <v>4450</v>
      </c>
      <c r="L15" s="80">
        <v>5495</v>
      </c>
      <c r="M15" s="77">
        <f t="shared" si="2"/>
        <v>123.48314606741573</v>
      </c>
      <c r="N15" s="77">
        <f>L15-AH15</f>
        <v>0</v>
      </c>
      <c r="O15" s="77">
        <v>2067</v>
      </c>
      <c r="P15" s="77">
        <v>1676</v>
      </c>
      <c r="Q15" s="81">
        <v>9825</v>
      </c>
      <c r="R15" s="80">
        <v>7632</v>
      </c>
      <c r="S15" s="77">
        <f t="shared" si="3"/>
        <v>77.679389312977094</v>
      </c>
      <c r="T15" s="77">
        <f t="shared" si="4"/>
        <v>0</v>
      </c>
      <c r="U15" s="82">
        <v>1370</v>
      </c>
      <c r="V15" s="83">
        <v>120</v>
      </c>
      <c r="W15" s="84">
        <v>1318</v>
      </c>
      <c r="X15" s="85">
        <f>((H15*0.45)+(L15*0.35)+(R15/1.33*0.18)+(V15*0.2))/W15*10</f>
        <v>25.356238661905142</v>
      </c>
      <c r="Y15" s="86">
        <v>940</v>
      </c>
      <c r="Z15" s="87">
        <v>355</v>
      </c>
      <c r="AA15" s="86">
        <v>200</v>
      </c>
      <c r="AB15" s="86"/>
      <c r="AC15" s="86">
        <v>20</v>
      </c>
      <c r="AD15" s="86"/>
      <c r="AF15" s="80">
        <v>2010</v>
      </c>
      <c r="AG15" s="80">
        <v>804</v>
      </c>
      <c r="AH15" s="80">
        <v>5495</v>
      </c>
      <c r="AI15" s="80">
        <v>7632</v>
      </c>
    </row>
    <row r="16" spans="1:35" ht="22.8" x14ac:dyDescent="0.4">
      <c r="A16" s="8">
        <v>13</v>
      </c>
      <c r="B16" s="9" t="s">
        <v>42</v>
      </c>
      <c r="C16" s="76">
        <v>220</v>
      </c>
      <c r="D16" s="77">
        <v>210</v>
      </c>
      <c r="E16" s="78">
        <f t="shared" si="1"/>
        <v>95.454545454545453</v>
      </c>
      <c r="F16" s="77">
        <f>D16-AF16</f>
        <v>0</v>
      </c>
      <c r="G16" s="79">
        <v>140</v>
      </c>
      <c r="H16" s="80">
        <v>160</v>
      </c>
      <c r="I16" s="77">
        <f t="shared" si="0"/>
        <v>114.28571428571428</v>
      </c>
      <c r="J16" s="77">
        <f>H16-AG16</f>
        <v>0</v>
      </c>
      <c r="K16" s="81">
        <v>1150</v>
      </c>
      <c r="L16" s="80">
        <v>3550</v>
      </c>
      <c r="M16" s="77">
        <f t="shared" si="2"/>
        <v>308.69565217391306</v>
      </c>
      <c r="N16" s="77">
        <f>L16-AH16</f>
        <v>0</v>
      </c>
      <c r="O16" s="77"/>
      <c r="P16" s="77">
        <v>2400</v>
      </c>
      <c r="Q16" s="81">
        <v>1300</v>
      </c>
      <c r="R16" s="80"/>
      <c r="S16" s="77">
        <f t="shared" si="3"/>
        <v>0</v>
      </c>
      <c r="T16" s="77">
        <f t="shared" si="4"/>
        <v>0</v>
      </c>
      <c r="U16" s="82">
        <v>400</v>
      </c>
      <c r="V16" s="83"/>
      <c r="W16" s="84">
        <v>254</v>
      </c>
      <c r="X16" s="85">
        <f>((H16*0.45)+(L16*0.35)+(R16/1.33*0.18)+(V16*0.2))/W16*10</f>
        <v>51.751968503937007</v>
      </c>
      <c r="Y16" s="86">
        <v>480</v>
      </c>
      <c r="Z16" s="87"/>
      <c r="AA16" s="86"/>
      <c r="AB16" s="86"/>
      <c r="AC16" s="86"/>
      <c r="AD16" s="86"/>
      <c r="AF16" s="77">
        <v>210</v>
      </c>
      <c r="AG16" s="80">
        <v>160</v>
      </c>
      <c r="AH16" s="80">
        <v>3550</v>
      </c>
      <c r="AI16" s="80"/>
    </row>
    <row r="17" spans="1:38" ht="22.8" x14ac:dyDescent="0.4">
      <c r="A17" s="8">
        <v>14</v>
      </c>
      <c r="B17" s="9" t="s">
        <v>43</v>
      </c>
      <c r="C17" s="76">
        <v>983</v>
      </c>
      <c r="D17" s="77">
        <v>983</v>
      </c>
      <c r="E17" s="77">
        <f t="shared" si="1"/>
        <v>100</v>
      </c>
      <c r="F17" s="77">
        <f>D17-AF17</f>
        <v>0</v>
      </c>
      <c r="G17" s="79">
        <v>445</v>
      </c>
      <c r="H17" s="80">
        <v>503</v>
      </c>
      <c r="I17" s="77">
        <f t="shared" si="0"/>
        <v>113.03370786516854</v>
      </c>
      <c r="J17" s="77">
        <f>H17-AG17</f>
        <v>0</v>
      </c>
      <c r="K17" s="81">
        <v>0</v>
      </c>
      <c r="L17" s="80"/>
      <c r="M17" s="77"/>
      <c r="N17" s="77">
        <f>L17-AH17</f>
        <v>0</v>
      </c>
      <c r="O17" s="77"/>
      <c r="P17" s="77"/>
      <c r="Q17" s="81">
        <v>4650</v>
      </c>
      <c r="R17" s="80">
        <v>4650</v>
      </c>
      <c r="S17" s="77">
        <f t="shared" si="3"/>
        <v>100</v>
      </c>
      <c r="T17" s="77">
        <f t="shared" si="4"/>
        <v>0</v>
      </c>
      <c r="U17" s="82">
        <v>315</v>
      </c>
      <c r="V17" s="83"/>
      <c r="W17" s="84">
        <v>380</v>
      </c>
      <c r="X17" s="85">
        <f>((H17*0.45)+(L17*0.35)+(R17/1.33*0.18)+(V17*0.2))/W17*10</f>
        <v>22.517718638702018</v>
      </c>
      <c r="Y17" s="86">
        <v>953</v>
      </c>
      <c r="Z17" s="87"/>
      <c r="AA17" s="86"/>
      <c r="AB17" s="86"/>
      <c r="AC17" s="86">
        <v>32</v>
      </c>
      <c r="AD17" s="86"/>
      <c r="AF17" s="77">
        <v>983</v>
      </c>
      <c r="AG17" s="80">
        <v>503</v>
      </c>
      <c r="AH17" s="80"/>
      <c r="AI17" s="80">
        <v>4650</v>
      </c>
    </row>
    <row r="18" spans="1:38" ht="22.8" x14ac:dyDescent="0.4">
      <c r="A18" s="8">
        <v>15</v>
      </c>
      <c r="B18" s="9" t="s">
        <v>44</v>
      </c>
      <c r="C18" s="76">
        <v>1487</v>
      </c>
      <c r="D18" s="77">
        <v>1380</v>
      </c>
      <c r="E18" s="78">
        <f t="shared" si="1"/>
        <v>92.804303967720244</v>
      </c>
      <c r="F18" s="77">
        <f>D18-AF18</f>
        <v>0</v>
      </c>
      <c r="G18" s="79">
        <v>0</v>
      </c>
      <c r="H18" s="80"/>
      <c r="I18" s="77"/>
      <c r="J18" s="77">
        <f>H18-AG18</f>
        <v>0</v>
      </c>
      <c r="K18" s="81">
        <v>0</v>
      </c>
      <c r="L18" s="80"/>
      <c r="M18" s="77"/>
      <c r="N18" s="77">
        <f>L18-AH18</f>
        <v>0</v>
      </c>
      <c r="O18" s="77"/>
      <c r="P18" s="77"/>
      <c r="Q18" s="81">
        <v>0</v>
      </c>
      <c r="R18" s="80"/>
      <c r="S18" s="77"/>
      <c r="T18" s="77">
        <f t="shared" si="4"/>
        <v>0</v>
      </c>
      <c r="U18" s="82">
        <v>0</v>
      </c>
      <c r="V18" s="83"/>
      <c r="W18" s="84">
        <v>0</v>
      </c>
      <c r="X18" s="85"/>
      <c r="Y18" s="86"/>
      <c r="Z18" s="87"/>
      <c r="AA18" s="86"/>
      <c r="AB18" s="86"/>
      <c r="AC18" s="86"/>
      <c r="AD18" s="86"/>
      <c r="AF18" s="77">
        <v>1380</v>
      </c>
      <c r="AG18" s="80"/>
      <c r="AH18" s="80"/>
      <c r="AI18" s="80"/>
    </row>
    <row r="19" spans="1:38" ht="22.8" x14ac:dyDescent="0.4">
      <c r="A19" s="8">
        <v>16</v>
      </c>
      <c r="B19" s="9" t="s">
        <v>45</v>
      </c>
      <c r="C19" s="76">
        <v>550</v>
      </c>
      <c r="D19" s="77">
        <v>505</v>
      </c>
      <c r="E19" s="78">
        <f t="shared" si="1"/>
        <v>91.818181818181827</v>
      </c>
      <c r="F19" s="77">
        <f>D19-AF19</f>
        <v>0</v>
      </c>
      <c r="G19" s="79">
        <v>370</v>
      </c>
      <c r="H19" s="80">
        <v>372</v>
      </c>
      <c r="I19" s="77">
        <f t="shared" si="0"/>
        <v>100.54054054054053</v>
      </c>
      <c r="J19" s="77">
        <f>H19-AG19</f>
        <v>0</v>
      </c>
      <c r="K19" s="81">
        <v>402</v>
      </c>
      <c r="L19" s="80"/>
      <c r="M19" s="77">
        <f t="shared" si="2"/>
        <v>0</v>
      </c>
      <c r="N19" s="77">
        <f>L19-AH19</f>
        <v>0</v>
      </c>
      <c r="O19" s="77"/>
      <c r="P19" s="77"/>
      <c r="Q19" s="81">
        <v>2690</v>
      </c>
      <c r="R19" s="80">
        <v>2695</v>
      </c>
      <c r="S19" s="77">
        <f t="shared" si="3"/>
        <v>100.18587360594795</v>
      </c>
      <c r="T19" s="77">
        <f t="shared" si="4"/>
        <v>0</v>
      </c>
      <c r="U19" s="82">
        <v>300</v>
      </c>
      <c r="V19" s="83"/>
      <c r="W19" s="84">
        <v>257</v>
      </c>
      <c r="X19" s="85">
        <f>((H19*0.45)+(L19*0.35)+(R19/1.33*0.18)+(V19*0.2))/W19*10</f>
        <v>20.705713700593897</v>
      </c>
      <c r="Y19" s="86">
        <v>365</v>
      </c>
      <c r="Z19" s="87"/>
      <c r="AA19" s="86"/>
      <c r="AB19" s="86"/>
      <c r="AC19" s="86"/>
      <c r="AD19" s="86"/>
      <c r="AF19" s="77">
        <v>505</v>
      </c>
      <c r="AG19" s="80">
        <v>372</v>
      </c>
      <c r="AH19" s="80"/>
      <c r="AI19" s="80">
        <v>2695</v>
      </c>
    </row>
    <row r="20" spans="1:38" ht="22.8" x14ac:dyDescent="0.4">
      <c r="A20" s="8">
        <v>17</v>
      </c>
      <c r="B20" s="9" t="s">
        <v>46</v>
      </c>
      <c r="C20" s="76">
        <v>360</v>
      </c>
      <c r="D20" s="77">
        <v>360</v>
      </c>
      <c r="E20" s="77">
        <f t="shared" si="1"/>
        <v>100</v>
      </c>
      <c r="F20" s="77">
        <f>D20-AF20</f>
        <v>0</v>
      </c>
      <c r="G20" s="79">
        <v>154</v>
      </c>
      <c r="H20" s="80">
        <v>180</v>
      </c>
      <c r="I20" s="77">
        <f t="shared" si="0"/>
        <v>116.88311688311688</v>
      </c>
      <c r="J20" s="77">
        <f>H20-AG20</f>
        <v>0</v>
      </c>
      <c r="K20" s="81">
        <v>0</v>
      </c>
      <c r="L20" s="80"/>
      <c r="M20" s="77"/>
      <c r="N20" s="77">
        <f>L20-AH20</f>
        <v>0</v>
      </c>
      <c r="O20" s="77"/>
      <c r="P20" s="77"/>
      <c r="Q20" s="81">
        <v>2620</v>
      </c>
      <c r="R20" s="80">
        <v>2620</v>
      </c>
      <c r="S20" s="77">
        <f t="shared" si="3"/>
        <v>100</v>
      </c>
      <c r="T20" s="77">
        <f t="shared" si="4"/>
        <v>0</v>
      </c>
      <c r="U20" s="82">
        <v>100</v>
      </c>
      <c r="V20" s="83"/>
      <c r="W20" s="84">
        <v>135</v>
      </c>
      <c r="X20" s="85">
        <f>((H20*0.45)+(L20*0.35)+(R20/1.33*0.18)+(V20*0.2))/W20*10</f>
        <v>32.265664160401002</v>
      </c>
      <c r="Y20" s="86">
        <v>60</v>
      </c>
      <c r="Z20" s="87"/>
      <c r="AA20" s="86"/>
      <c r="AB20" s="86"/>
      <c r="AC20" s="86"/>
      <c r="AD20" s="86"/>
      <c r="AF20" s="77">
        <v>360</v>
      </c>
      <c r="AG20" s="80">
        <v>180</v>
      </c>
      <c r="AH20" s="80"/>
      <c r="AI20" s="80">
        <v>2620</v>
      </c>
    </row>
    <row r="21" spans="1:38" ht="22.8" x14ac:dyDescent="0.4">
      <c r="A21" s="8">
        <v>18</v>
      </c>
      <c r="B21" s="21" t="s">
        <v>47</v>
      </c>
      <c r="C21" s="76">
        <v>533</v>
      </c>
      <c r="D21" s="77">
        <v>533</v>
      </c>
      <c r="E21" s="77">
        <f t="shared" si="1"/>
        <v>100</v>
      </c>
      <c r="F21" s="77">
        <f>D21-AF21</f>
        <v>0</v>
      </c>
      <c r="G21" s="79">
        <v>0</v>
      </c>
      <c r="H21" s="80"/>
      <c r="I21" s="77"/>
      <c r="J21" s="77">
        <f>H21-AG21</f>
        <v>0</v>
      </c>
      <c r="K21" s="81"/>
      <c r="L21" s="80"/>
      <c r="M21" s="77"/>
      <c r="N21" s="77">
        <f>L21-AH21</f>
        <v>0</v>
      </c>
      <c r="O21" s="77"/>
      <c r="P21" s="77"/>
      <c r="Q21" s="81"/>
      <c r="R21" s="80"/>
      <c r="S21" s="77"/>
      <c r="T21" s="77">
        <f t="shared" si="4"/>
        <v>0</v>
      </c>
      <c r="U21" s="82">
        <v>0</v>
      </c>
      <c r="V21" s="83"/>
      <c r="W21" s="84">
        <v>0</v>
      </c>
      <c r="X21" s="85"/>
      <c r="Y21" s="86"/>
      <c r="Z21" s="87"/>
      <c r="AA21" s="86"/>
      <c r="AB21" s="86"/>
      <c r="AC21" s="86"/>
      <c r="AD21" s="88">
        <v>170</v>
      </c>
      <c r="AF21" s="77">
        <v>533</v>
      </c>
      <c r="AG21" s="80"/>
      <c r="AH21" s="80"/>
      <c r="AI21" s="80"/>
    </row>
    <row r="22" spans="1:38" ht="22.8" x14ac:dyDescent="0.4">
      <c r="A22" s="8">
        <v>20</v>
      </c>
      <c r="B22" s="21" t="s">
        <v>48</v>
      </c>
      <c r="C22" s="76">
        <v>1763</v>
      </c>
      <c r="D22" s="77">
        <v>1763</v>
      </c>
      <c r="E22" s="77">
        <f t="shared" si="1"/>
        <v>100</v>
      </c>
      <c r="F22" s="77">
        <f>D22-AF22</f>
        <v>0</v>
      </c>
      <c r="G22" s="79">
        <v>371</v>
      </c>
      <c r="H22" s="80">
        <v>720</v>
      </c>
      <c r="I22" s="77">
        <f t="shared" si="0"/>
        <v>194.0700808625337</v>
      </c>
      <c r="J22" s="77">
        <f>H22-AG22</f>
        <v>0</v>
      </c>
      <c r="K22" s="81">
        <v>1200</v>
      </c>
      <c r="L22" s="80">
        <v>891</v>
      </c>
      <c r="M22" s="77">
        <f t="shared" si="2"/>
        <v>74.25</v>
      </c>
      <c r="N22" s="77">
        <f>L22-AH22</f>
        <v>80</v>
      </c>
      <c r="O22" s="77">
        <v>891</v>
      </c>
      <c r="P22" s="77">
        <v>150</v>
      </c>
      <c r="Q22" s="81"/>
      <c r="R22" s="80"/>
      <c r="S22" s="77"/>
      <c r="T22" s="77">
        <f t="shared" si="4"/>
        <v>0</v>
      </c>
      <c r="U22" s="82">
        <v>100</v>
      </c>
      <c r="V22" s="83"/>
      <c r="W22" s="84">
        <v>217</v>
      </c>
      <c r="X22" s="85">
        <f>((H22*0.45)+(L22*0.35)+(R22/1.33*0.18)+(V22*0.2))/W22*10</f>
        <v>29.301843317972349</v>
      </c>
      <c r="Y22" s="86"/>
      <c r="Z22" s="87"/>
      <c r="AA22" s="86"/>
      <c r="AB22" s="86"/>
      <c r="AC22" s="86"/>
      <c r="AD22" s="86"/>
      <c r="AF22" s="77">
        <v>1763</v>
      </c>
      <c r="AG22" s="80">
        <v>720</v>
      </c>
      <c r="AH22" s="80">
        <v>811</v>
      </c>
      <c r="AI22" s="80"/>
    </row>
    <row r="23" spans="1:38" ht="22.8" x14ac:dyDescent="0.4">
      <c r="A23" s="8">
        <v>21</v>
      </c>
      <c r="B23" s="21" t="s">
        <v>49</v>
      </c>
      <c r="C23" s="76">
        <v>0</v>
      </c>
      <c r="D23" s="80"/>
      <c r="E23" s="78"/>
      <c r="F23" s="77">
        <f>D23-AF23</f>
        <v>0</v>
      </c>
      <c r="G23" s="79">
        <v>0</v>
      </c>
      <c r="H23" s="80"/>
      <c r="I23" s="77"/>
      <c r="J23" s="77">
        <f>H23-AG23</f>
        <v>0</v>
      </c>
      <c r="K23" s="76"/>
      <c r="L23" s="80"/>
      <c r="M23" s="77"/>
      <c r="N23" s="77">
        <f>L23-AH23</f>
        <v>0</v>
      </c>
      <c r="O23" s="77"/>
      <c r="P23" s="77"/>
      <c r="Q23" s="81"/>
      <c r="R23" s="80"/>
      <c r="S23" s="77"/>
      <c r="T23" s="77">
        <f t="shared" si="4"/>
        <v>0</v>
      </c>
      <c r="U23" s="82"/>
      <c r="V23" s="83"/>
      <c r="W23" s="84">
        <v>0</v>
      </c>
      <c r="X23" s="85"/>
      <c r="Y23" s="86"/>
      <c r="Z23" s="87">
        <v>200</v>
      </c>
      <c r="AA23" s="86"/>
      <c r="AB23" s="86"/>
      <c r="AC23" s="86"/>
      <c r="AD23" s="86"/>
      <c r="AF23" s="80"/>
      <c r="AG23" s="80"/>
      <c r="AH23" s="80"/>
      <c r="AI23" s="80"/>
    </row>
    <row r="24" spans="1:38" ht="22.8" x14ac:dyDescent="0.4">
      <c r="A24" s="8">
        <v>22</v>
      </c>
      <c r="B24" s="21" t="s">
        <v>50</v>
      </c>
      <c r="C24" s="76">
        <v>1445</v>
      </c>
      <c r="D24" s="77">
        <v>525</v>
      </c>
      <c r="E24" s="78">
        <f t="shared" si="1"/>
        <v>36.332179930795846</v>
      </c>
      <c r="F24" s="77">
        <f>D24-AF24</f>
        <v>0</v>
      </c>
      <c r="G24" s="79">
        <v>860</v>
      </c>
      <c r="H24" s="80">
        <v>591</v>
      </c>
      <c r="I24" s="77">
        <f t="shared" si="0"/>
        <v>68.720930232558146</v>
      </c>
      <c r="J24" s="77">
        <f>H24-AG24</f>
        <v>0</v>
      </c>
      <c r="K24" s="81"/>
      <c r="L24" s="80">
        <v>1434</v>
      </c>
      <c r="M24" s="77"/>
      <c r="N24" s="77">
        <f>L24-AH24</f>
        <v>0</v>
      </c>
      <c r="O24" s="77"/>
      <c r="P24" s="77"/>
      <c r="Q24" s="81">
        <v>13523</v>
      </c>
      <c r="R24" s="80"/>
      <c r="S24" s="77">
        <f t="shared" si="3"/>
        <v>0</v>
      </c>
      <c r="T24" s="77">
        <f t="shared" si="4"/>
        <v>0</v>
      </c>
      <c r="U24" s="82">
        <v>33</v>
      </c>
      <c r="V24" s="83"/>
      <c r="W24" s="84">
        <v>415</v>
      </c>
      <c r="X24" s="85">
        <f>((H24*0.45)+(L24*0.35)+(R24/1.33*0.18)+(V24*0.2))/W24*10</f>
        <v>18.502409638554212</v>
      </c>
      <c r="Y24" s="86">
        <v>1737</v>
      </c>
      <c r="Z24" s="87"/>
      <c r="AA24" s="86"/>
      <c r="AB24" s="86"/>
      <c r="AC24" s="86"/>
      <c r="AD24" s="86"/>
      <c r="AF24" s="77">
        <v>525</v>
      </c>
      <c r="AG24" s="80">
        <v>591</v>
      </c>
      <c r="AH24" s="80">
        <v>1434</v>
      </c>
      <c r="AI24" s="80"/>
    </row>
    <row r="25" spans="1:38" ht="22.8" x14ac:dyDescent="0.4">
      <c r="A25" s="23">
        <v>23</v>
      </c>
      <c r="B25" s="21" t="s">
        <v>51</v>
      </c>
      <c r="C25" s="76"/>
      <c r="D25" s="77"/>
      <c r="E25" s="78"/>
      <c r="F25" s="77">
        <f>D25-AF25</f>
        <v>0</v>
      </c>
      <c r="G25" s="81"/>
      <c r="H25" s="80"/>
      <c r="I25" s="77"/>
      <c r="J25" s="77">
        <f>H25-AG25</f>
        <v>0</v>
      </c>
      <c r="K25" s="81"/>
      <c r="L25" s="80"/>
      <c r="M25" s="77"/>
      <c r="N25" s="77">
        <f>L25-AH25</f>
        <v>0</v>
      </c>
      <c r="O25" s="77"/>
      <c r="P25" s="77"/>
      <c r="Q25" s="81"/>
      <c r="R25" s="80"/>
      <c r="S25" s="77"/>
      <c r="T25" s="77">
        <f t="shared" si="4"/>
        <v>0</v>
      </c>
      <c r="U25" s="82"/>
      <c r="V25" s="83"/>
      <c r="W25" s="84">
        <v>0</v>
      </c>
      <c r="X25" s="85"/>
      <c r="Y25" s="86"/>
      <c r="Z25" s="87"/>
      <c r="AA25" s="86"/>
      <c r="AB25" s="86"/>
      <c r="AC25" s="86"/>
      <c r="AD25" s="86"/>
      <c r="AF25" s="77"/>
      <c r="AG25" s="80"/>
      <c r="AH25" s="80"/>
      <c r="AI25" s="80"/>
    </row>
    <row r="26" spans="1:38" ht="22.8" x14ac:dyDescent="0.4">
      <c r="A26" s="23">
        <v>24</v>
      </c>
      <c r="B26" s="21" t="s">
        <v>75</v>
      </c>
      <c r="C26" s="76">
        <v>185</v>
      </c>
      <c r="D26" s="77">
        <v>185</v>
      </c>
      <c r="E26" s="77">
        <f t="shared" si="1"/>
        <v>100</v>
      </c>
      <c r="F26" s="77">
        <f>D26-AF26</f>
        <v>0</v>
      </c>
      <c r="G26" s="81"/>
      <c r="H26" s="80"/>
      <c r="I26" s="77"/>
      <c r="J26" s="77">
        <f>H26-AG26</f>
        <v>0</v>
      </c>
      <c r="K26" s="81"/>
      <c r="L26" s="80">
        <v>1600</v>
      </c>
      <c r="M26" s="77"/>
      <c r="N26" s="77">
        <f>L26-AH26</f>
        <v>0</v>
      </c>
      <c r="O26" s="77"/>
      <c r="P26" s="77"/>
      <c r="Q26" s="81"/>
      <c r="R26" s="80"/>
      <c r="S26" s="77"/>
      <c r="T26" s="77">
        <f t="shared" si="4"/>
        <v>0</v>
      </c>
      <c r="U26" s="82"/>
      <c r="V26" s="83"/>
      <c r="W26" s="84">
        <v>0</v>
      </c>
      <c r="X26" s="85"/>
      <c r="Y26" s="86"/>
      <c r="Z26" s="87"/>
      <c r="AA26" s="86"/>
      <c r="AB26" s="86"/>
      <c r="AC26" s="86"/>
      <c r="AD26" s="86"/>
      <c r="AF26" s="77">
        <v>185</v>
      </c>
      <c r="AG26" s="80"/>
      <c r="AH26" s="80">
        <v>1600</v>
      </c>
      <c r="AI26" s="80"/>
    </row>
    <row r="27" spans="1:38" ht="22.8" x14ac:dyDescent="0.4">
      <c r="A27" s="23">
        <v>25</v>
      </c>
      <c r="B27" s="21" t="s">
        <v>76</v>
      </c>
      <c r="C27" s="89">
        <v>117</v>
      </c>
      <c r="D27" s="77"/>
      <c r="E27" s="78">
        <f t="shared" si="1"/>
        <v>0</v>
      </c>
      <c r="F27" s="77">
        <f>D27-AF27</f>
        <v>0</v>
      </c>
      <c r="G27" s="81"/>
      <c r="H27" s="80"/>
      <c r="I27" s="77"/>
      <c r="J27" s="77">
        <f>H27-AG27</f>
        <v>0</v>
      </c>
      <c r="K27" s="81"/>
      <c r="L27" s="80"/>
      <c r="M27" s="77"/>
      <c r="N27" s="77">
        <f>L27-AH27</f>
        <v>0</v>
      </c>
      <c r="O27" s="77"/>
      <c r="P27" s="77"/>
      <c r="Q27" s="81"/>
      <c r="R27" s="80"/>
      <c r="S27" s="77"/>
      <c r="T27" s="77">
        <f t="shared" si="4"/>
        <v>0</v>
      </c>
      <c r="U27" s="82"/>
      <c r="V27" s="83"/>
      <c r="W27" s="84">
        <v>0</v>
      </c>
      <c r="X27" s="85"/>
      <c r="Y27" s="86"/>
      <c r="Z27" s="87"/>
      <c r="AA27" s="86"/>
      <c r="AB27" s="86"/>
      <c r="AC27" s="86"/>
      <c r="AD27" s="86"/>
      <c r="AF27" s="77"/>
      <c r="AG27" s="80"/>
      <c r="AH27" s="80"/>
      <c r="AI27" s="80"/>
    </row>
    <row r="28" spans="1:38" ht="22.8" x14ac:dyDescent="0.4">
      <c r="A28" s="23">
        <v>26</v>
      </c>
      <c r="B28" s="21" t="s">
        <v>77</v>
      </c>
      <c r="C28" s="76">
        <v>560</v>
      </c>
      <c r="D28" s="77">
        <v>560</v>
      </c>
      <c r="E28" s="77">
        <f t="shared" si="1"/>
        <v>100</v>
      </c>
      <c r="F28" s="77">
        <f>D28-AF28</f>
        <v>0</v>
      </c>
      <c r="G28" s="81"/>
      <c r="H28" s="80">
        <v>200</v>
      </c>
      <c r="I28" s="77"/>
      <c r="J28" s="77">
        <f>H28-AG28</f>
        <v>0</v>
      </c>
      <c r="K28" s="81"/>
      <c r="L28" s="80"/>
      <c r="M28" s="77"/>
      <c r="N28" s="77">
        <f>L28-AH28</f>
        <v>0</v>
      </c>
      <c r="O28" s="77"/>
      <c r="P28" s="77"/>
      <c r="Q28" s="81"/>
      <c r="R28" s="80"/>
      <c r="S28" s="77"/>
      <c r="T28" s="77">
        <f t="shared" si="4"/>
        <v>0</v>
      </c>
      <c r="U28" s="82"/>
      <c r="V28" s="83"/>
      <c r="W28" s="84">
        <v>0</v>
      </c>
      <c r="X28" s="85"/>
      <c r="Y28" s="90"/>
      <c r="Z28" s="91"/>
      <c r="AA28" s="90"/>
      <c r="AB28" s="90"/>
      <c r="AC28" s="90"/>
      <c r="AD28" s="86"/>
      <c r="AF28" s="77">
        <v>560</v>
      </c>
      <c r="AG28" s="80">
        <v>200</v>
      </c>
      <c r="AH28" s="80"/>
      <c r="AI28" s="80"/>
    </row>
    <row r="29" spans="1:38" s="29" customFormat="1" ht="22.2" x14ac:dyDescent="0.35">
      <c r="A29" s="24"/>
      <c r="B29" s="25" t="s">
        <v>52</v>
      </c>
      <c r="C29" s="92">
        <f>SUM(C5:C28)</f>
        <v>28256</v>
      </c>
      <c r="D29" s="93">
        <f>SUM(D5:D28)</f>
        <v>26743</v>
      </c>
      <c r="E29" s="78">
        <f t="shared" si="1"/>
        <v>94.645385050962631</v>
      </c>
      <c r="F29" s="77">
        <f>D29-AF29</f>
        <v>200</v>
      </c>
      <c r="G29" s="92">
        <f>SUM(G5:G28)</f>
        <v>10000</v>
      </c>
      <c r="H29" s="93">
        <f>SUM(H5:H28)</f>
        <v>10957</v>
      </c>
      <c r="I29" s="78">
        <f t="shared" si="0"/>
        <v>109.57</v>
      </c>
      <c r="J29" s="77">
        <f>H29-AG29</f>
        <v>0</v>
      </c>
      <c r="K29" s="92">
        <f>SUM(K5:K28)</f>
        <v>58700</v>
      </c>
      <c r="L29" s="93">
        <f>SUM(L5:L28)</f>
        <v>93002</v>
      </c>
      <c r="M29" s="77">
        <f t="shared" si="2"/>
        <v>158.43611584327087</v>
      </c>
      <c r="N29" s="77">
        <f>SUM(N5:N28)</f>
        <v>80</v>
      </c>
      <c r="O29" s="93">
        <f>SUM(O5:O28)</f>
        <v>14464.6</v>
      </c>
      <c r="P29" s="93">
        <f>SUM(P5:P28)</f>
        <v>18930.599999999999</v>
      </c>
      <c r="Q29" s="92">
        <f>SUM(Q5:Q28)</f>
        <v>77935</v>
      </c>
      <c r="R29" s="93">
        <f>SUM(R5:R28)</f>
        <v>39806</v>
      </c>
      <c r="S29" s="78">
        <f t="shared" si="3"/>
        <v>51.075896580483736</v>
      </c>
      <c r="T29" s="77">
        <f t="shared" si="4"/>
        <v>654</v>
      </c>
      <c r="U29" s="82">
        <f>SUM(U5:U28)</f>
        <v>10600</v>
      </c>
      <c r="V29" s="86">
        <f>SUM(V5:V28)</f>
        <v>228.4</v>
      </c>
      <c r="W29" s="84">
        <f>SUM(W5:W28)</f>
        <v>13562</v>
      </c>
      <c r="X29" s="85">
        <f>((H29*0.45)+(L29*0.35)+(R29/1.33*0.18)+(V29*0.2))/W29*10</f>
        <v>31.64305279124666</v>
      </c>
      <c r="Y29" s="94">
        <f t="shared" ref="Y29:AL29" si="5">SUM(Y5:Y28)</f>
        <v>16187</v>
      </c>
      <c r="Z29" s="94">
        <f t="shared" si="5"/>
        <v>555</v>
      </c>
      <c r="AA29" s="94">
        <f t="shared" si="5"/>
        <v>1952</v>
      </c>
      <c r="AB29" s="94">
        <f t="shared" si="5"/>
        <v>60</v>
      </c>
      <c r="AC29" s="94">
        <f t="shared" si="5"/>
        <v>696</v>
      </c>
      <c r="AD29" s="94">
        <f t="shared" si="5"/>
        <v>180</v>
      </c>
      <c r="AE29" s="94">
        <f t="shared" si="5"/>
        <v>0</v>
      </c>
      <c r="AF29" s="93">
        <f>SUM(AF5:AF28)</f>
        <v>26543</v>
      </c>
      <c r="AG29" s="93">
        <f>SUM(AG5:AG28)</f>
        <v>10957</v>
      </c>
      <c r="AH29" s="93">
        <f>SUM(AH5:AH28)</f>
        <v>92922</v>
      </c>
      <c r="AI29" s="93">
        <f>SUM(AI5:AI28)</f>
        <v>39152</v>
      </c>
      <c r="AJ29" s="94">
        <f t="shared" si="5"/>
        <v>0</v>
      </c>
      <c r="AK29" s="94">
        <f t="shared" si="5"/>
        <v>0</v>
      </c>
      <c r="AL29" s="94">
        <f t="shared" si="5"/>
        <v>0</v>
      </c>
    </row>
    <row r="30" spans="1:38" s="99" customFormat="1" ht="22.2" x14ac:dyDescent="0.35">
      <c r="A30" s="30"/>
      <c r="B30" s="31" t="s">
        <v>53</v>
      </c>
      <c r="C30" s="95">
        <v>7635</v>
      </c>
      <c r="D30" s="96">
        <v>7635</v>
      </c>
      <c r="E30" s="77">
        <f t="shared" si="1"/>
        <v>100</v>
      </c>
      <c r="F30" s="77">
        <f>D30-AF30</f>
        <v>0</v>
      </c>
      <c r="G30" s="95">
        <v>1500</v>
      </c>
      <c r="H30" s="96">
        <v>2000</v>
      </c>
      <c r="I30" s="77">
        <f t="shared" si="0"/>
        <v>133.33333333333331</v>
      </c>
      <c r="J30" s="77">
        <f>H30-AG30</f>
        <v>0</v>
      </c>
      <c r="K30" s="95">
        <v>4420</v>
      </c>
      <c r="L30" s="96">
        <v>7700</v>
      </c>
      <c r="M30" s="78">
        <f t="shared" si="2"/>
        <v>174.20814479638008</v>
      </c>
      <c r="N30" s="77">
        <f>L30-AH30</f>
        <v>0</v>
      </c>
      <c r="O30" s="77">
        <v>1500</v>
      </c>
      <c r="P30" s="77"/>
      <c r="Q30" s="92">
        <v>9400</v>
      </c>
      <c r="R30" s="97">
        <v>10000</v>
      </c>
      <c r="S30" s="77">
        <f t="shared" si="3"/>
        <v>106.38297872340425</v>
      </c>
      <c r="T30" s="77">
        <f t="shared" si="4"/>
        <v>0</v>
      </c>
      <c r="U30" s="98">
        <v>5000</v>
      </c>
      <c r="V30" s="88"/>
      <c r="W30" s="84">
        <v>2390</v>
      </c>
      <c r="X30" s="85">
        <f>((H30*0.45)+(L30*0.35)+(R30/1.33*0.18)+(V30*0.2))/W30*10</f>
        <v>20.704533299776639</v>
      </c>
      <c r="Y30" s="86">
        <v>4000</v>
      </c>
      <c r="Z30" s="87"/>
      <c r="AA30" s="86"/>
      <c r="AB30" s="86">
        <v>500</v>
      </c>
      <c r="AC30" s="86"/>
      <c r="AD30" s="87">
        <v>460</v>
      </c>
      <c r="AF30" s="96">
        <v>7635</v>
      </c>
      <c r="AG30" s="96">
        <v>2000</v>
      </c>
      <c r="AH30" s="96">
        <v>7700</v>
      </c>
      <c r="AI30" s="97">
        <v>10000</v>
      </c>
    </row>
    <row r="31" spans="1:38" s="105" customFormat="1" ht="22.2" x14ac:dyDescent="0.35">
      <c r="A31" s="24"/>
      <c r="B31" s="40" t="s">
        <v>54</v>
      </c>
      <c r="C31" s="100">
        <f>SUM(C29:C30)</f>
        <v>35891</v>
      </c>
      <c r="D31" s="101">
        <f>SUM(D29:D30)</f>
        <v>34378</v>
      </c>
      <c r="E31" s="78">
        <f t="shared" si="1"/>
        <v>95.784458499345234</v>
      </c>
      <c r="F31" s="77">
        <f>D31-AF31</f>
        <v>200</v>
      </c>
      <c r="G31" s="100">
        <f>SUM(G29:G30)</f>
        <v>11500</v>
      </c>
      <c r="H31" s="101">
        <f>SUM(H29:H30)</f>
        <v>12957</v>
      </c>
      <c r="I31" s="78">
        <f t="shared" si="0"/>
        <v>112.66956521739131</v>
      </c>
      <c r="J31" s="77">
        <f>H31-AG31</f>
        <v>0</v>
      </c>
      <c r="K31" s="100">
        <f>SUM(K29:K30)</f>
        <v>63120</v>
      </c>
      <c r="L31" s="101">
        <f>SUM(L29:L30)</f>
        <v>100702</v>
      </c>
      <c r="M31" s="78">
        <f t="shared" si="2"/>
        <v>159.54055766793408</v>
      </c>
      <c r="N31" s="77">
        <f>L31-AH31</f>
        <v>80</v>
      </c>
      <c r="O31" s="93">
        <f>SUM(O29:O30)</f>
        <v>15964.6</v>
      </c>
      <c r="P31" s="93">
        <f>SUM(P29:P30)</f>
        <v>18930.599999999999</v>
      </c>
      <c r="Q31" s="102">
        <f>SUM(Q29:Q30)</f>
        <v>87335</v>
      </c>
      <c r="R31" s="93">
        <f>SUM(R29:R30)</f>
        <v>49806</v>
      </c>
      <c r="S31" s="78">
        <f t="shared" si="3"/>
        <v>57.028682658727888</v>
      </c>
      <c r="T31" s="77">
        <f t="shared" si="4"/>
        <v>654</v>
      </c>
      <c r="U31" s="32">
        <f>SUM(U29:U30)</f>
        <v>15600</v>
      </c>
      <c r="V31" s="32">
        <f t="shared" ref="V31" si="6">SUM(V29:V30)</f>
        <v>228.4</v>
      </c>
      <c r="W31" s="103">
        <f>SUM(W29:W30)</f>
        <v>15952</v>
      </c>
      <c r="X31" s="104">
        <f>((H31*0.45)+(L31*0.35)+(R31/1.33*0.18)+(V31*0.2))/W31*10</f>
        <v>30.004194868439903</v>
      </c>
      <c r="Y31" s="24">
        <f t="shared" ref="Y31:AL31" si="7">SUM(Y29:Y30)</f>
        <v>20187</v>
      </c>
      <c r="Z31" s="24">
        <f t="shared" si="7"/>
        <v>555</v>
      </c>
      <c r="AA31" s="24">
        <f t="shared" si="7"/>
        <v>1952</v>
      </c>
      <c r="AB31" s="24">
        <f t="shared" si="7"/>
        <v>560</v>
      </c>
      <c r="AC31" s="24">
        <f t="shared" si="7"/>
        <v>696</v>
      </c>
      <c r="AD31" s="24">
        <f t="shared" si="7"/>
        <v>640</v>
      </c>
      <c r="AE31" s="24">
        <f t="shared" si="7"/>
        <v>0</v>
      </c>
      <c r="AF31" s="101">
        <f>SUM(AF29:AF30)</f>
        <v>34178</v>
      </c>
      <c r="AG31" s="101">
        <f>SUM(AG29:AG30)</f>
        <v>12957</v>
      </c>
      <c r="AH31" s="101">
        <f>SUM(AH29:AH30)</f>
        <v>100622</v>
      </c>
      <c r="AI31" s="93">
        <f>SUM(AI29:AI30)</f>
        <v>49152</v>
      </c>
      <c r="AJ31" s="24">
        <f t="shared" si="7"/>
        <v>0</v>
      </c>
      <c r="AK31" s="24">
        <f t="shared" si="7"/>
        <v>0</v>
      </c>
      <c r="AL31" s="24">
        <f t="shared" si="7"/>
        <v>0</v>
      </c>
    </row>
    <row r="32" spans="1:38" s="117" customFormat="1" ht="22.2" x14ac:dyDescent="0.35">
      <c r="A32" s="106"/>
      <c r="B32" s="107" t="s">
        <v>55</v>
      </c>
      <c r="C32" s="108">
        <v>26314</v>
      </c>
      <c r="D32" s="109">
        <v>25429</v>
      </c>
      <c r="E32" s="110">
        <f t="shared" si="1"/>
        <v>96.63677130044843</v>
      </c>
      <c r="F32" s="111">
        <f>D32-AF32</f>
        <v>0</v>
      </c>
      <c r="G32" s="112">
        <v>10556</v>
      </c>
      <c r="H32" s="109">
        <v>11431</v>
      </c>
      <c r="I32" s="110">
        <f t="shared" si="0"/>
        <v>108.28912466843501</v>
      </c>
      <c r="J32" s="111">
        <f>H32-AG32</f>
        <v>0</v>
      </c>
      <c r="K32" s="113">
        <v>58000</v>
      </c>
      <c r="L32" s="114">
        <v>77071</v>
      </c>
      <c r="M32" s="110">
        <f t="shared" si="2"/>
        <v>132.88103448275862</v>
      </c>
      <c r="N32" s="111">
        <f>L32-AH32</f>
        <v>0</v>
      </c>
      <c r="O32" s="114">
        <v>13665</v>
      </c>
      <c r="P32" s="114">
        <v>20642</v>
      </c>
      <c r="Q32" s="112">
        <v>59455</v>
      </c>
      <c r="R32" s="114">
        <v>71338</v>
      </c>
      <c r="S32" s="110">
        <f t="shared" si="3"/>
        <v>119.98654444537887</v>
      </c>
      <c r="T32" s="77">
        <f t="shared" si="4"/>
        <v>0</v>
      </c>
      <c r="U32" s="109">
        <v>13500</v>
      </c>
      <c r="V32" s="109"/>
      <c r="W32" s="115">
        <v>13865</v>
      </c>
      <c r="X32" s="116">
        <f>((H32*0.45)+(L32*0.35)+(R32/1.33*0.18)+(V32*0.2))/W32*10</f>
        <v>30.128789698732948</v>
      </c>
      <c r="Y32" s="109">
        <v>16748</v>
      </c>
      <c r="Z32" s="109">
        <v>555</v>
      </c>
      <c r="AA32" s="109">
        <v>2172</v>
      </c>
      <c r="AB32" s="109">
        <v>340</v>
      </c>
      <c r="AC32" s="109">
        <v>323</v>
      </c>
      <c r="AD32" s="109"/>
      <c r="AF32" s="109">
        <v>25429</v>
      </c>
      <c r="AG32" s="109">
        <v>11431</v>
      </c>
      <c r="AH32" s="114">
        <v>77071</v>
      </c>
      <c r="AI32" s="114">
        <v>71338</v>
      </c>
    </row>
    <row r="33" spans="1:32" ht="22.8" x14ac:dyDescent="0.4">
      <c r="A33" s="57"/>
      <c r="B33" s="57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9"/>
      <c r="R33" s="118"/>
      <c r="S33" s="118"/>
      <c r="T33" s="118"/>
      <c r="U33" s="120"/>
      <c r="V33" s="120"/>
      <c r="AF33" s="118"/>
    </row>
    <row r="38" spans="1:32" ht="22.95" customHeight="1" x14ac:dyDescent="0.55000000000000004">
      <c r="B38" s="59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</row>
    <row r="39" spans="1:32" ht="13.2" customHeight="1" x14ac:dyDescent="0.55000000000000004">
      <c r="B39" s="59"/>
    </row>
    <row r="40" spans="1:32" ht="46.2" customHeight="1" x14ac:dyDescent="0.55000000000000004">
      <c r="B40" s="59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</row>
  </sheetData>
  <mergeCells count="18">
    <mergeCell ref="C1:V1"/>
    <mergeCell ref="C2:F3"/>
    <mergeCell ref="G2:V2"/>
    <mergeCell ref="W2:W4"/>
    <mergeCell ref="X2:X4"/>
    <mergeCell ref="Q3:T3"/>
    <mergeCell ref="U3:V3"/>
    <mergeCell ref="AC2:AC4"/>
    <mergeCell ref="AD2:AD4"/>
    <mergeCell ref="AF2:AF4"/>
    <mergeCell ref="G3:J3"/>
    <mergeCell ref="K3:N3"/>
    <mergeCell ref="O3:O4"/>
    <mergeCell ref="Y3:Y4"/>
    <mergeCell ref="Z3:Z4"/>
    <mergeCell ref="AA3:AA4"/>
    <mergeCell ref="Y2:AB2"/>
    <mergeCell ref="AB3:AB4"/>
  </mergeCells>
  <pageMargins left="0.31496062992125984" right="0.31496062992125984" top="0.35433070866141736" bottom="0.35433070866141736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8"/>
  <sheetViews>
    <sheetView tabSelected="1" view="pageBreakPreview" topLeftCell="H4" zoomScale="60" zoomScaleNormal="30" workbookViewId="0">
      <selection activeCell="M25" sqref="M25"/>
    </sheetView>
  </sheetViews>
  <sheetFormatPr defaultRowHeight="13.2" x14ac:dyDescent="0.25"/>
  <cols>
    <col min="1" max="1" width="6.6640625" customWidth="1"/>
    <col min="2" max="2" width="34.77734375" style="60" customWidth="1"/>
    <col min="3" max="3" width="11.77734375" customWidth="1"/>
    <col min="4" max="4" width="13.6640625" style="58" customWidth="1"/>
    <col min="5" max="6" width="9" customWidth="1"/>
    <col min="7" max="7" width="9.5546875" customWidth="1"/>
    <col min="8" max="8" width="6.77734375" customWidth="1"/>
    <col min="9" max="9" width="11.77734375" customWidth="1"/>
    <col min="10" max="11" width="9.44140625" customWidth="1"/>
    <col min="12" max="13" width="8.21875" customWidth="1"/>
    <col min="14" max="14" width="9.44140625" customWidth="1"/>
    <col min="15" max="15" width="9.5546875" customWidth="1"/>
    <col min="16" max="18" width="6.77734375" customWidth="1"/>
    <col min="19" max="19" width="8.44140625" customWidth="1"/>
    <col min="20" max="20" width="6.77734375" customWidth="1"/>
    <col min="21" max="21" width="7.6640625" customWidth="1"/>
    <col min="22" max="22" width="8.44140625" customWidth="1"/>
    <col min="23" max="23" width="12.21875" customWidth="1"/>
    <col min="24" max="24" width="8.6640625" customWidth="1"/>
    <col min="25" max="25" width="10.33203125" customWidth="1"/>
    <col min="26" max="26" width="6.21875" customWidth="1"/>
    <col min="27" max="27" width="8.33203125" customWidth="1"/>
    <col min="28" max="28" width="7.88671875" customWidth="1"/>
    <col min="29" max="29" width="8.77734375" customWidth="1"/>
    <col min="30" max="30" width="8.44140625" customWidth="1"/>
    <col min="31" max="31" width="7.33203125" customWidth="1"/>
    <col min="37" max="37" width="10.88671875" customWidth="1"/>
  </cols>
  <sheetData>
    <row r="1" spans="1:37" ht="67.2" customHeight="1" x14ac:dyDescent="0.25">
      <c r="B1" s="178" t="s">
        <v>0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"/>
      <c r="AB1" s="1"/>
      <c r="AC1" s="1"/>
      <c r="AD1" s="1"/>
      <c r="AE1" s="1"/>
      <c r="AF1" s="1"/>
      <c r="AG1" s="1"/>
      <c r="AH1" s="1"/>
    </row>
    <row r="2" spans="1:37" ht="63.6" customHeight="1" x14ac:dyDescent="0.25">
      <c r="A2" s="179"/>
      <c r="B2" s="182" t="s">
        <v>1</v>
      </c>
      <c r="C2" s="185" t="s">
        <v>2</v>
      </c>
      <c r="D2" s="186"/>
      <c r="E2" s="186"/>
      <c r="F2" s="186"/>
      <c r="G2" s="186"/>
      <c r="H2" s="186"/>
      <c r="I2" s="186"/>
      <c r="J2" s="187"/>
      <c r="K2" s="149" t="s">
        <v>3</v>
      </c>
      <c r="L2" s="167" t="s">
        <v>4</v>
      </c>
      <c r="M2" s="168"/>
      <c r="N2" s="188" t="s">
        <v>5</v>
      </c>
      <c r="O2" s="167" t="s">
        <v>6</v>
      </c>
      <c r="P2" s="168"/>
      <c r="Q2" s="169" t="s">
        <v>7</v>
      </c>
      <c r="R2" s="171"/>
      <c r="S2" s="171"/>
      <c r="T2" s="170"/>
      <c r="U2" s="169" t="s">
        <v>8</v>
      </c>
      <c r="V2" s="170"/>
      <c r="W2" s="167" t="s">
        <v>9</v>
      </c>
      <c r="X2" s="168"/>
      <c r="Y2" s="169" t="s">
        <v>10</v>
      </c>
      <c r="Z2" s="171"/>
      <c r="AA2" s="171"/>
      <c r="AB2" s="170"/>
      <c r="AC2" s="164" t="s">
        <v>11</v>
      </c>
      <c r="AD2" s="164"/>
      <c r="AE2" s="164"/>
      <c r="AF2" s="164"/>
      <c r="AG2" s="164"/>
      <c r="AH2" s="164"/>
      <c r="AI2" s="164"/>
      <c r="AJ2" s="164"/>
    </row>
    <row r="3" spans="1:37" ht="38.4" customHeight="1" x14ac:dyDescent="0.3">
      <c r="A3" s="180"/>
      <c r="B3" s="183"/>
      <c r="C3" s="172" t="s">
        <v>12</v>
      </c>
      <c r="D3" s="173" t="s">
        <v>13</v>
      </c>
      <c r="E3" s="175" t="s">
        <v>14</v>
      </c>
      <c r="F3" s="176"/>
      <c r="G3" s="176"/>
      <c r="H3" s="177"/>
      <c r="I3" s="164" t="s">
        <v>15</v>
      </c>
      <c r="J3" s="164" t="s">
        <v>16</v>
      </c>
      <c r="K3" s="150"/>
      <c r="L3" s="163" t="s">
        <v>12</v>
      </c>
      <c r="M3" s="164" t="s">
        <v>17</v>
      </c>
      <c r="N3" s="189"/>
      <c r="O3" s="163" t="s">
        <v>12</v>
      </c>
      <c r="P3" s="164" t="s">
        <v>17</v>
      </c>
      <c r="Q3" s="164" t="s">
        <v>18</v>
      </c>
      <c r="R3" s="164"/>
      <c r="S3" s="164" t="s">
        <v>19</v>
      </c>
      <c r="T3" s="164"/>
      <c r="U3" s="161" t="s">
        <v>20</v>
      </c>
      <c r="V3" s="161" t="s">
        <v>15</v>
      </c>
      <c r="W3" s="163" t="s">
        <v>12</v>
      </c>
      <c r="X3" s="164" t="s">
        <v>17</v>
      </c>
      <c r="Y3" s="165" t="s">
        <v>21</v>
      </c>
      <c r="Z3" s="157" t="s">
        <v>17</v>
      </c>
      <c r="AA3" s="158"/>
      <c r="AB3" s="159"/>
      <c r="AC3" s="160" t="s">
        <v>22</v>
      </c>
      <c r="AD3" s="160"/>
      <c r="AE3" s="160" t="s">
        <v>23</v>
      </c>
      <c r="AF3" s="160"/>
      <c r="AG3" s="160" t="s">
        <v>24</v>
      </c>
      <c r="AH3" s="160"/>
      <c r="AI3" s="160" t="s">
        <v>25</v>
      </c>
      <c r="AJ3" s="160"/>
    </row>
    <row r="4" spans="1:37" ht="48" customHeight="1" x14ac:dyDescent="0.7">
      <c r="A4" s="181"/>
      <c r="B4" s="184"/>
      <c r="C4" s="172"/>
      <c r="D4" s="174"/>
      <c r="E4" s="2" t="s">
        <v>26</v>
      </c>
      <c r="F4" s="2" t="s">
        <v>27</v>
      </c>
      <c r="G4" s="2" t="s">
        <v>28</v>
      </c>
      <c r="H4" s="2" t="s">
        <v>29</v>
      </c>
      <c r="I4" s="164"/>
      <c r="J4" s="164"/>
      <c r="K4" s="151"/>
      <c r="L4" s="163"/>
      <c r="M4" s="164"/>
      <c r="N4" s="190"/>
      <c r="O4" s="163"/>
      <c r="P4" s="164"/>
      <c r="Q4" s="3" t="s">
        <v>12</v>
      </c>
      <c r="R4" s="4" t="s">
        <v>17</v>
      </c>
      <c r="S4" s="3" t="s">
        <v>12</v>
      </c>
      <c r="T4" s="4" t="s">
        <v>17</v>
      </c>
      <c r="U4" s="162"/>
      <c r="V4" s="162"/>
      <c r="W4" s="163"/>
      <c r="X4" s="164"/>
      <c r="Y4" s="166"/>
      <c r="Z4" s="5" t="s">
        <v>20</v>
      </c>
      <c r="AA4" s="5" t="s">
        <v>15</v>
      </c>
      <c r="AB4" s="5" t="s">
        <v>16</v>
      </c>
      <c r="AC4" s="5" t="s">
        <v>20</v>
      </c>
      <c r="AD4" s="5" t="s">
        <v>15</v>
      </c>
      <c r="AE4" s="5" t="s">
        <v>20</v>
      </c>
      <c r="AF4" s="6" t="s">
        <v>15</v>
      </c>
      <c r="AG4" s="6" t="s">
        <v>20</v>
      </c>
      <c r="AH4" s="6" t="s">
        <v>15</v>
      </c>
      <c r="AI4" s="6" t="s">
        <v>20</v>
      </c>
      <c r="AJ4" s="6" t="s">
        <v>15</v>
      </c>
      <c r="AK4" s="7" t="s">
        <v>20</v>
      </c>
    </row>
    <row r="5" spans="1:37" s="19" customFormat="1" ht="22.8" customHeight="1" x14ac:dyDescent="0.4">
      <c r="A5" s="8">
        <v>1</v>
      </c>
      <c r="B5" s="9" t="s">
        <v>30</v>
      </c>
      <c r="C5" s="10">
        <v>5251</v>
      </c>
      <c r="D5" s="11">
        <f t="shared" ref="D5:D28" si="0">E5+G5</f>
        <v>1460</v>
      </c>
      <c r="E5" s="12">
        <v>1460</v>
      </c>
      <c r="F5" s="13">
        <f>E5-AK5</f>
        <v>180</v>
      </c>
      <c r="G5" s="12"/>
      <c r="H5" s="14">
        <f>(E5+G5)/C5*100</f>
        <v>27.804227766139782</v>
      </c>
      <c r="I5" s="12">
        <v>5390</v>
      </c>
      <c r="J5" s="12">
        <f>I5/E5*10</f>
        <v>36.917808219178085</v>
      </c>
      <c r="K5" s="12">
        <v>10</v>
      </c>
      <c r="L5" s="15"/>
      <c r="M5" s="16"/>
      <c r="N5" s="16">
        <v>1214</v>
      </c>
      <c r="O5" s="15">
        <v>1292</v>
      </c>
      <c r="P5" s="16"/>
      <c r="Q5" s="17">
        <v>340</v>
      </c>
      <c r="R5" s="16"/>
      <c r="S5" s="17">
        <v>1252</v>
      </c>
      <c r="T5" s="16"/>
      <c r="U5" s="12">
        <v>40</v>
      </c>
      <c r="V5" s="12">
        <v>6.6</v>
      </c>
      <c r="W5" s="15">
        <v>6000</v>
      </c>
      <c r="X5" s="16">
        <v>610</v>
      </c>
      <c r="Y5" s="10">
        <v>20</v>
      </c>
      <c r="Z5" s="16"/>
      <c r="AA5" s="16"/>
      <c r="AB5" s="16"/>
      <c r="AC5" s="16"/>
      <c r="AD5" s="16"/>
      <c r="AE5" s="16"/>
      <c r="AF5" s="16"/>
      <c r="AG5" s="16"/>
      <c r="AH5" s="16"/>
      <c r="AI5" s="18"/>
      <c r="AJ5" s="18"/>
      <c r="AK5" s="12">
        <v>1280</v>
      </c>
    </row>
    <row r="6" spans="1:37" s="19" customFormat="1" ht="22.8" customHeight="1" x14ac:dyDescent="0.4">
      <c r="A6" s="8">
        <v>2</v>
      </c>
      <c r="B6" s="9" t="s">
        <v>31</v>
      </c>
      <c r="C6" s="10">
        <v>946</v>
      </c>
      <c r="D6" s="11">
        <f t="shared" si="0"/>
        <v>45</v>
      </c>
      <c r="E6" s="12">
        <v>45</v>
      </c>
      <c r="F6" s="13">
        <f>E6-AK6</f>
        <v>45</v>
      </c>
      <c r="G6" s="12"/>
      <c r="H6" s="14">
        <f t="shared" ref="H6:H30" si="1">(E6+G6)/C6*100</f>
        <v>4.7568710359408035</v>
      </c>
      <c r="I6" s="12">
        <v>135</v>
      </c>
      <c r="J6" s="12">
        <f t="shared" ref="J6:J30" si="2">I6/E6*10</f>
        <v>30</v>
      </c>
      <c r="K6" s="12">
        <v>4</v>
      </c>
      <c r="L6" s="15"/>
      <c r="M6" s="16"/>
      <c r="N6" s="16"/>
      <c r="O6" s="15">
        <v>0</v>
      </c>
      <c r="P6" s="16"/>
      <c r="Q6" s="17"/>
      <c r="R6" s="16"/>
      <c r="S6" s="17">
        <v>235</v>
      </c>
      <c r="T6" s="16"/>
      <c r="U6" s="16"/>
      <c r="V6" s="16"/>
      <c r="W6" s="15">
        <v>986</v>
      </c>
      <c r="X6" s="16"/>
      <c r="Y6" s="10">
        <v>40</v>
      </c>
      <c r="Z6" s="16"/>
      <c r="AA6" s="16"/>
      <c r="AB6" s="16"/>
      <c r="AC6" s="16"/>
      <c r="AD6" s="16"/>
      <c r="AE6" s="16"/>
      <c r="AF6" s="16"/>
      <c r="AG6" s="16"/>
      <c r="AH6" s="16"/>
      <c r="AI6" s="18"/>
      <c r="AJ6" s="18"/>
      <c r="AK6" s="12"/>
    </row>
    <row r="7" spans="1:37" s="19" customFormat="1" ht="22.8" x14ac:dyDescent="0.4">
      <c r="A7" s="8">
        <v>3</v>
      </c>
      <c r="B7" s="9" t="s">
        <v>32</v>
      </c>
      <c r="C7" s="10">
        <v>1700</v>
      </c>
      <c r="D7" s="11">
        <f t="shared" si="0"/>
        <v>540</v>
      </c>
      <c r="E7" s="12">
        <v>540</v>
      </c>
      <c r="F7" s="13">
        <f>E7-AK7</f>
        <v>80</v>
      </c>
      <c r="G7" s="12"/>
      <c r="H7" s="14">
        <f t="shared" si="1"/>
        <v>31.764705882352938</v>
      </c>
      <c r="I7" s="12">
        <v>1867.6</v>
      </c>
      <c r="J7" s="20">
        <f t="shared" si="2"/>
        <v>34.585185185185182</v>
      </c>
      <c r="K7" s="12">
        <v>4</v>
      </c>
      <c r="L7" s="15"/>
      <c r="M7" s="16"/>
      <c r="N7" s="16">
        <v>57</v>
      </c>
      <c r="O7" s="15">
        <v>400</v>
      </c>
      <c r="P7" s="16"/>
      <c r="Q7" s="17">
        <v>90</v>
      </c>
      <c r="R7" s="16">
        <v>150</v>
      </c>
      <c r="S7" s="17">
        <v>331</v>
      </c>
      <c r="T7" s="16">
        <v>30</v>
      </c>
      <c r="U7" s="12">
        <v>50</v>
      </c>
      <c r="V7" s="12">
        <v>15.3</v>
      </c>
      <c r="W7" s="15">
        <v>1500</v>
      </c>
      <c r="X7" s="16">
        <v>285</v>
      </c>
      <c r="Y7" s="10"/>
      <c r="Z7" s="16"/>
      <c r="AA7" s="16"/>
      <c r="AB7" s="16"/>
      <c r="AC7" s="16"/>
      <c r="AD7" s="16"/>
      <c r="AE7" s="16"/>
      <c r="AF7" s="16"/>
      <c r="AG7" s="16"/>
      <c r="AH7" s="16"/>
      <c r="AI7" s="18"/>
      <c r="AJ7" s="18"/>
      <c r="AK7" s="12">
        <v>460</v>
      </c>
    </row>
    <row r="8" spans="1:37" s="19" customFormat="1" ht="22.8" x14ac:dyDescent="0.4">
      <c r="A8" s="8">
        <v>4</v>
      </c>
      <c r="B8" s="9" t="s">
        <v>33</v>
      </c>
      <c r="C8" s="10">
        <v>836</v>
      </c>
      <c r="D8" s="11">
        <f t="shared" si="0"/>
        <v>163</v>
      </c>
      <c r="E8" s="12">
        <v>23</v>
      </c>
      <c r="F8" s="13">
        <f>E8-AK8</f>
        <v>15</v>
      </c>
      <c r="G8" s="12">
        <v>140</v>
      </c>
      <c r="H8" s="14">
        <f t="shared" si="1"/>
        <v>19.497607655502392</v>
      </c>
      <c r="I8" s="12">
        <v>61</v>
      </c>
      <c r="J8" s="12">
        <f t="shared" si="2"/>
        <v>26.521739130434781</v>
      </c>
      <c r="K8" s="12">
        <v>1</v>
      </c>
      <c r="L8" s="15"/>
      <c r="M8" s="16"/>
      <c r="N8" s="16">
        <v>60</v>
      </c>
      <c r="O8" s="15">
        <v>270</v>
      </c>
      <c r="P8" s="16"/>
      <c r="Q8" s="17">
        <v>67</v>
      </c>
      <c r="R8" s="16"/>
      <c r="S8" s="17">
        <v>145</v>
      </c>
      <c r="T8" s="16"/>
      <c r="U8" s="16"/>
      <c r="V8" s="16"/>
      <c r="W8" s="15">
        <v>950</v>
      </c>
      <c r="X8" s="16"/>
      <c r="Y8" s="10">
        <v>16</v>
      </c>
      <c r="Z8" s="16"/>
      <c r="AA8" s="16"/>
      <c r="AB8" s="16"/>
      <c r="AC8" s="16"/>
      <c r="AD8" s="16"/>
      <c r="AE8" s="16"/>
      <c r="AF8" s="16"/>
      <c r="AG8" s="16"/>
      <c r="AH8" s="16"/>
      <c r="AI8" s="18"/>
      <c r="AJ8" s="18"/>
      <c r="AK8" s="12">
        <v>8</v>
      </c>
    </row>
    <row r="9" spans="1:37" s="19" customFormat="1" ht="22.8" x14ac:dyDescent="0.4">
      <c r="A9" s="8">
        <v>5</v>
      </c>
      <c r="B9" s="9" t="s">
        <v>34</v>
      </c>
      <c r="C9" s="10">
        <v>1861</v>
      </c>
      <c r="D9" s="11">
        <f t="shared" si="0"/>
        <v>511</v>
      </c>
      <c r="E9" s="12">
        <v>511</v>
      </c>
      <c r="F9" s="13">
        <f>E9-AK9</f>
        <v>115</v>
      </c>
      <c r="G9" s="12"/>
      <c r="H9" s="14">
        <f t="shared" si="1"/>
        <v>27.458355722729717</v>
      </c>
      <c r="I9" s="12">
        <v>1300</v>
      </c>
      <c r="J9" s="12">
        <f t="shared" si="2"/>
        <v>25.44031311154599</v>
      </c>
      <c r="K9" s="12">
        <v>5</v>
      </c>
      <c r="L9" s="15"/>
      <c r="M9" s="16"/>
      <c r="N9" s="16">
        <v>330</v>
      </c>
      <c r="O9" s="15">
        <v>381</v>
      </c>
      <c r="P9" s="16"/>
      <c r="Q9" s="17">
        <v>87</v>
      </c>
      <c r="R9" s="16">
        <v>50</v>
      </c>
      <c r="S9" s="17">
        <v>364</v>
      </c>
      <c r="T9" s="16"/>
      <c r="U9" s="16"/>
      <c r="V9" s="16"/>
      <c r="W9" s="15">
        <v>1300</v>
      </c>
      <c r="X9" s="16">
        <v>80</v>
      </c>
      <c r="Y9" s="10"/>
      <c r="Z9" s="16"/>
      <c r="AA9" s="16"/>
      <c r="AB9" s="16"/>
      <c r="AC9" s="16"/>
      <c r="AD9" s="16"/>
      <c r="AE9" s="16"/>
      <c r="AF9" s="16"/>
      <c r="AG9" s="16"/>
      <c r="AH9" s="16"/>
      <c r="AI9" s="18"/>
      <c r="AJ9" s="18"/>
      <c r="AK9" s="12">
        <v>396</v>
      </c>
    </row>
    <row r="10" spans="1:37" s="19" customFormat="1" ht="22.8" x14ac:dyDescent="0.4">
      <c r="A10" s="8">
        <v>6</v>
      </c>
      <c r="B10" s="9" t="s">
        <v>35</v>
      </c>
      <c r="C10" s="10">
        <v>550</v>
      </c>
      <c r="D10" s="11">
        <f t="shared" si="0"/>
        <v>60</v>
      </c>
      <c r="E10" s="12"/>
      <c r="F10" s="13">
        <f>E10-AK10</f>
        <v>0</v>
      </c>
      <c r="G10" s="12">
        <v>60</v>
      </c>
      <c r="H10" s="14">
        <f t="shared" si="1"/>
        <v>10.909090909090908</v>
      </c>
      <c r="I10" s="12"/>
      <c r="J10" s="12" t="e">
        <f t="shared" si="2"/>
        <v>#DIV/0!</v>
      </c>
      <c r="K10" s="12"/>
      <c r="L10" s="15"/>
      <c r="M10" s="16"/>
      <c r="N10" s="16"/>
      <c r="O10" s="15">
        <v>0</v>
      </c>
      <c r="P10" s="16"/>
      <c r="Q10" s="17">
        <v>0</v>
      </c>
      <c r="R10" s="16"/>
      <c r="S10" s="17">
        <v>134</v>
      </c>
      <c r="T10" s="16"/>
      <c r="U10" s="16"/>
      <c r="V10" s="16"/>
      <c r="W10" s="15">
        <v>800</v>
      </c>
      <c r="X10" s="16"/>
      <c r="Y10" s="10">
        <v>40</v>
      </c>
      <c r="Z10" s="16"/>
      <c r="AA10" s="16"/>
      <c r="AB10" s="16"/>
      <c r="AC10" s="16"/>
      <c r="AD10" s="16"/>
      <c r="AE10" s="16"/>
      <c r="AF10" s="16"/>
      <c r="AG10" s="16"/>
      <c r="AH10" s="16"/>
      <c r="AI10" s="18"/>
      <c r="AJ10" s="18"/>
      <c r="AK10" s="12"/>
    </row>
    <row r="11" spans="1:37" s="19" customFormat="1" ht="22.8" x14ac:dyDescent="0.4">
      <c r="A11" s="8">
        <v>7</v>
      </c>
      <c r="B11" s="9" t="s">
        <v>36</v>
      </c>
      <c r="C11" s="10">
        <v>462</v>
      </c>
      <c r="D11" s="11">
        <f t="shared" si="0"/>
        <v>111</v>
      </c>
      <c r="E11" s="12">
        <v>96</v>
      </c>
      <c r="F11" s="13">
        <f>E11-AK11</f>
        <v>0</v>
      </c>
      <c r="G11" s="12">
        <v>15</v>
      </c>
      <c r="H11" s="14">
        <f t="shared" si="1"/>
        <v>24.025974025974026</v>
      </c>
      <c r="I11" s="12">
        <v>270</v>
      </c>
      <c r="J11" s="12">
        <f t="shared" si="2"/>
        <v>28.125</v>
      </c>
      <c r="K11" s="12"/>
      <c r="L11" s="15"/>
      <c r="M11" s="16"/>
      <c r="N11" s="16">
        <v>50</v>
      </c>
      <c r="O11" s="15">
        <v>50</v>
      </c>
      <c r="P11" s="16"/>
      <c r="Q11" s="17">
        <v>11</v>
      </c>
      <c r="R11" s="16"/>
      <c r="S11" s="17">
        <v>130</v>
      </c>
      <c r="T11" s="16"/>
      <c r="U11" s="16"/>
      <c r="V11" s="16"/>
      <c r="W11" s="15">
        <v>600</v>
      </c>
      <c r="X11" s="16">
        <v>100</v>
      </c>
      <c r="Y11" s="10">
        <v>10</v>
      </c>
      <c r="Z11" s="16"/>
      <c r="AA11" s="16"/>
      <c r="AB11" s="16"/>
      <c r="AC11" s="16"/>
      <c r="AD11" s="16"/>
      <c r="AE11" s="16"/>
      <c r="AF11" s="16"/>
      <c r="AG11" s="16"/>
      <c r="AH11" s="16"/>
      <c r="AI11" s="18"/>
      <c r="AJ11" s="18"/>
      <c r="AK11" s="12">
        <v>96</v>
      </c>
    </row>
    <row r="12" spans="1:37" s="19" customFormat="1" ht="22.8" x14ac:dyDescent="0.4">
      <c r="A12" s="8">
        <v>8</v>
      </c>
      <c r="B12" s="9" t="s">
        <v>37</v>
      </c>
      <c r="C12" s="10">
        <v>1380</v>
      </c>
      <c r="D12" s="11">
        <f t="shared" si="0"/>
        <v>486</v>
      </c>
      <c r="E12" s="12">
        <v>220</v>
      </c>
      <c r="F12" s="13">
        <f>E12-AK12</f>
        <v>60</v>
      </c>
      <c r="G12" s="12">
        <v>266</v>
      </c>
      <c r="H12" s="14">
        <f t="shared" si="1"/>
        <v>35.217391304347828</v>
      </c>
      <c r="I12" s="12">
        <v>631</v>
      </c>
      <c r="J12" s="12">
        <f t="shared" si="2"/>
        <v>28.68181818181818</v>
      </c>
      <c r="K12" s="12">
        <v>5</v>
      </c>
      <c r="L12" s="15"/>
      <c r="M12" s="16"/>
      <c r="N12" s="16"/>
      <c r="O12" s="15">
        <v>130</v>
      </c>
      <c r="P12" s="16"/>
      <c r="Q12" s="17">
        <v>25</v>
      </c>
      <c r="R12" s="16">
        <v>100</v>
      </c>
      <c r="S12" s="17">
        <v>298</v>
      </c>
      <c r="T12" s="16"/>
      <c r="U12" s="16"/>
      <c r="V12" s="16"/>
      <c r="W12" s="15">
        <v>1489</v>
      </c>
      <c r="X12" s="16">
        <v>236</v>
      </c>
      <c r="Y12" s="10">
        <v>50</v>
      </c>
      <c r="Z12" s="16"/>
      <c r="AA12" s="16"/>
      <c r="AB12" s="16"/>
      <c r="AC12" s="17">
        <v>12</v>
      </c>
      <c r="AD12" s="16"/>
      <c r="AE12" s="17">
        <v>12</v>
      </c>
      <c r="AF12" s="16"/>
      <c r="AG12" s="17">
        <v>30</v>
      </c>
      <c r="AH12" s="16"/>
      <c r="AI12" s="17">
        <v>2</v>
      </c>
      <c r="AJ12" s="18"/>
      <c r="AK12" s="12">
        <v>160</v>
      </c>
    </row>
    <row r="13" spans="1:37" s="19" customFormat="1" ht="22.8" x14ac:dyDescent="0.4">
      <c r="A13" s="8">
        <v>9</v>
      </c>
      <c r="B13" s="9" t="s">
        <v>38</v>
      </c>
      <c r="C13" s="10">
        <v>1113</v>
      </c>
      <c r="D13" s="11">
        <f t="shared" si="0"/>
        <v>151</v>
      </c>
      <c r="E13" s="12">
        <v>51</v>
      </c>
      <c r="F13" s="13">
        <f>E13-AK13</f>
        <v>21</v>
      </c>
      <c r="G13" s="12">
        <v>100</v>
      </c>
      <c r="H13" s="14">
        <f t="shared" si="1"/>
        <v>13.566936208445643</v>
      </c>
      <c r="I13" s="12">
        <v>140</v>
      </c>
      <c r="J13" s="12">
        <f t="shared" si="2"/>
        <v>27.450980392156865</v>
      </c>
      <c r="K13" s="12">
        <v>3</v>
      </c>
      <c r="L13" s="15"/>
      <c r="M13" s="16"/>
      <c r="N13" s="16"/>
      <c r="O13" s="15">
        <v>230</v>
      </c>
      <c r="P13" s="16"/>
      <c r="Q13" s="17">
        <v>55</v>
      </c>
      <c r="R13" s="16"/>
      <c r="S13" s="17">
        <v>212</v>
      </c>
      <c r="T13" s="16"/>
      <c r="U13" s="16"/>
      <c r="V13" s="16"/>
      <c r="W13" s="15">
        <v>800</v>
      </c>
      <c r="X13" s="16"/>
      <c r="Y13" s="10">
        <v>10</v>
      </c>
      <c r="Z13" s="16"/>
      <c r="AA13" s="16"/>
      <c r="AB13" s="16"/>
      <c r="AC13" s="16"/>
      <c r="AD13" s="16"/>
      <c r="AE13" s="16"/>
      <c r="AF13" s="16"/>
      <c r="AG13" s="16"/>
      <c r="AH13" s="16"/>
      <c r="AI13" s="18"/>
      <c r="AJ13" s="18"/>
      <c r="AK13" s="12">
        <v>30</v>
      </c>
    </row>
    <row r="14" spans="1:37" s="19" customFormat="1" ht="22.8" x14ac:dyDescent="0.4">
      <c r="A14" s="8">
        <v>10</v>
      </c>
      <c r="B14" s="9" t="s">
        <v>39</v>
      </c>
      <c r="C14" s="10">
        <v>980</v>
      </c>
      <c r="D14" s="11">
        <f t="shared" si="0"/>
        <v>261</v>
      </c>
      <c r="E14" s="12">
        <v>141</v>
      </c>
      <c r="F14" s="13">
        <f>E14-AK14</f>
        <v>41</v>
      </c>
      <c r="G14" s="12">
        <v>120</v>
      </c>
      <c r="H14" s="14">
        <f t="shared" si="1"/>
        <v>26.632653061224488</v>
      </c>
      <c r="I14" s="12">
        <v>326.7</v>
      </c>
      <c r="J14" s="12">
        <f t="shared" si="2"/>
        <v>23.170212765957444</v>
      </c>
      <c r="K14" s="12">
        <v>3</v>
      </c>
      <c r="L14" s="15"/>
      <c r="M14" s="16"/>
      <c r="N14" s="16">
        <v>89</v>
      </c>
      <c r="O14" s="15">
        <v>150</v>
      </c>
      <c r="P14" s="16"/>
      <c r="Q14" s="17">
        <v>33</v>
      </c>
      <c r="R14" s="16">
        <v>60</v>
      </c>
      <c r="S14" s="17">
        <v>179</v>
      </c>
      <c r="T14" s="16"/>
      <c r="U14" s="16"/>
      <c r="V14" s="16"/>
      <c r="W14" s="15">
        <v>800</v>
      </c>
      <c r="X14" s="16"/>
      <c r="Y14" s="10"/>
      <c r="Z14" s="16"/>
      <c r="AA14" s="16"/>
      <c r="AB14" s="16"/>
      <c r="AC14" s="16"/>
      <c r="AD14" s="16"/>
      <c r="AE14" s="16"/>
      <c r="AF14" s="16"/>
      <c r="AG14" s="16"/>
      <c r="AH14" s="16"/>
      <c r="AI14" s="18"/>
      <c r="AJ14" s="18"/>
      <c r="AK14" s="12">
        <v>100</v>
      </c>
    </row>
    <row r="15" spans="1:37" s="19" customFormat="1" ht="22.8" x14ac:dyDescent="0.4">
      <c r="A15" s="8">
        <v>11</v>
      </c>
      <c r="B15" s="9" t="s">
        <v>40</v>
      </c>
      <c r="C15" s="10">
        <v>1500</v>
      </c>
      <c r="D15" s="11">
        <f t="shared" si="0"/>
        <v>240</v>
      </c>
      <c r="E15" s="12">
        <v>240</v>
      </c>
      <c r="F15" s="13">
        <f>E15-AK15</f>
        <v>0</v>
      </c>
      <c r="G15" s="12"/>
      <c r="H15" s="14">
        <f t="shared" si="1"/>
        <v>16</v>
      </c>
      <c r="I15" s="12">
        <v>400</v>
      </c>
      <c r="J15" s="12">
        <f t="shared" si="2"/>
        <v>16.666666666666668</v>
      </c>
      <c r="K15" s="12"/>
      <c r="L15" s="15"/>
      <c r="M15" s="16"/>
      <c r="N15" s="16">
        <v>100</v>
      </c>
      <c r="O15" s="15">
        <v>500</v>
      </c>
      <c r="P15" s="16"/>
      <c r="Q15" s="17">
        <v>60</v>
      </c>
      <c r="R15" s="16"/>
      <c r="S15" s="17">
        <v>298</v>
      </c>
      <c r="T15" s="16"/>
      <c r="U15" s="16">
        <v>50</v>
      </c>
      <c r="V15" s="16">
        <v>20</v>
      </c>
      <c r="W15" s="15">
        <v>1320</v>
      </c>
      <c r="X15" s="16">
        <v>60</v>
      </c>
      <c r="Y15" s="10"/>
      <c r="Z15" s="16"/>
      <c r="AA15" s="16"/>
      <c r="AB15" s="16"/>
      <c r="AC15" s="16"/>
      <c r="AD15" s="16"/>
      <c r="AE15" s="16"/>
      <c r="AF15" s="16"/>
      <c r="AG15" s="16"/>
      <c r="AH15" s="16"/>
      <c r="AI15" s="18"/>
      <c r="AJ15" s="18"/>
      <c r="AK15" s="12">
        <v>240</v>
      </c>
    </row>
    <row r="16" spans="1:37" s="19" customFormat="1" ht="22.8" x14ac:dyDescent="0.4">
      <c r="A16" s="8">
        <v>12</v>
      </c>
      <c r="B16" s="9" t="s">
        <v>41</v>
      </c>
      <c r="C16" s="10">
        <v>1577</v>
      </c>
      <c r="D16" s="11">
        <f t="shared" si="0"/>
        <v>450</v>
      </c>
      <c r="E16" s="12">
        <v>450</v>
      </c>
      <c r="F16" s="13">
        <f>E16-AK16</f>
        <v>118</v>
      </c>
      <c r="G16" s="12"/>
      <c r="H16" s="14">
        <f t="shared" si="1"/>
        <v>28.535193405199749</v>
      </c>
      <c r="I16" s="12">
        <v>1048</v>
      </c>
      <c r="J16" s="12">
        <f t="shared" si="2"/>
        <v>23.288888888888888</v>
      </c>
      <c r="K16" s="12">
        <v>4</v>
      </c>
      <c r="L16" s="15">
        <v>355</v>
      </c>
      <c r="M16" s="16"/>
      <c r="N16" s="16"/>
      <c r="O16" s="15">
        <v>410</v>
      </c>
      <c r="P16" s="16"/>
      <c r="Q16" s="17">
        <v>90</v>
      </c>
      <c r="R16" s="16">
        <v>200</v>
      </c>
      <c r="S16" s="17">
        <v>354</v>
      </c>
      <c r="T16" s="16"/>
      <c r="U16" s="16"/>
      <c r="V16" s="16"/>
      <c r="W16" s="15">
        <v>1770</v>
      </c>
      <c r="X16" s="16">
        <v>710</v>
      </c>
      <c r="Y16" s="10"/>
      <c r="Z16" s="16"/>
      <c r="AA16" s="16"/>
      <c r="AB16" s="16"/>
      <c r="AC16" s="16"/>
      <c r="AD16" s="16"/>
      <c r="AE16" s="16"/>
      <c r="AF16" s="16"/>
      <c r="AG16" s="16"/>
      <c r="AH16" s="16"/>
      <c r="AI16" s="18"/>
      <c r="AJ16" s="18"/>
      <c r="AK16" s="12">
        <v>332</v>
      </c>
    </row>
    <row r="17" spans="1:38" s="19" customFormat="1" ht="22.8" x14ac:dyDescent="0.4">
      <c r="A17" s="8">
        <v>13</v>
      </c>
      <c r="B17" s="9" t="s">
        <v>42</v>
      </c>
      <c r="C17" s="10">
        <v>520</v>
      </c>
      <c r="D17" s="11">
        <f t="shared" si="0"/>
        <v>178</v>
      </c>
      <c r="E17" s="12">
        <v>178</v>
      </c>
      <c r="F17" s="13">
        <f>E17-AK17</f>
        <v>28</v>
      </c>
      <c r="G17" s="12"/>
      <c r="H17" s="14">
        <f t="shared" si="1"/>
        <v>34.230769230769234</v>
      </c>
      <c r="I17" s="12">
        <v>447</v>
      </c>
      <c r="J17" s="12">
        <f t="shared" si="2"/>
        <v>25.112359550561795</v>
      </c>
      <c r="K17" s="12">
        <v>2</v>
      </c>
      <c r="L17" s="15"/>
      <c r="M17" s="16"/>
      <c r="N17" s="16"/>
      <c r="O17" s="15">
        <v>0</v>
      </c>
      <c r="P17" s="16"/>
      <c r="Q17" s="17">
        <v>0</v>
      </c>
      <c r="R17" s="16"/>
      <c r="S17" s="17">
        <v>152</v>
      </c>
      <c r="T17" s="16"/>
      <c r="U17" s="16"/>
      <c r="V17" s="16"/>
      <c r="W17" s="15">
        <v>530</v>
      </c>
      <c r="X17" s="16">
        <v>30</v>
      </c>
      <c r="Y17" s="10">
        <v>10</v>
      </c>
      <c r="Z17" s="16"/>
      <c r="AA17" s="16"/>
      <c r="AB17" s="16"/>
      <c r="AC17" s="16"/>
      <c r="AD17" s="16"/>
      <c r="AE17" s="16"/>
      <c r="AF17" s="16"/>
      <c r="AG17" s="16"/>
      <c r="AH17" s="16"/>
      <c r="AI17" s="18"/>
      <c r="AJ17" s="18"/>
      <c r="AK17" s="12">
        <v>150</v>
      </c>
    </row>
    <row r="18" spans="1:38" s="19" customFormat="1" ht="22.8" x14ac:dyDescent="0.4">
      <c r="A18" s="8">
        <v>14</v>
      </c>
      <c r="B18" s="9" t="s">
        <v>43</v>
      </c>
      <c r="C18" s="10">
        <v>1073</v>
      </c>
      <c r="D18" s="11">
        <f t="shared" si="0"/>
        <v>337</v>
      </c>
      <c r="E18" s="12">
        <v>133</v>
      </c>
      <c r="F18" s="13">
        <f>E18-AK18</f>
        <v>43</v>
      </c>
      <c r="G18" s="12">
        <v>204</v>
      </c>
      <c r="H18" s="14">
        <f t="shared" si="1"/>
        <v>31.407269338303824</v>
      </c>
      <c r="I18" s="12">
        <v>246</v>
      </c>
      <c r="J18" s="12">
        <f t="shared" si="2"/>
        <v>18.496240601503761</v>
      </c>
      <c r="K18" s="12">
        <v>3</v>
      </c>
      <c r="L18" s="15"/>
      <c r="M18" s="16"/>
      <c r="N18" s="16">
        <v>144</v>
      </c>
      <c r="O18" s="15">
        <v>120</v>
      </c>
      <c r="P18" s="16"/>
      <c r="Q18" s="17">
        <v>37</v>
      </c>
      <c r="R18" s="16"/>
      <c r="S18" s="17">
        <v>72</v>
      </c>
      <c r="T18" s="16"/>
      <c r="U18" s="16"/>
      <c r="V18" s="16"/>
      <c r="W18" s="15">
        <v>232</v>
      </c>
      <c r="X18" s="16"/>
      <c r="Y18" s="10"/>
      <c r="Z18" s="16"/>
      <c r="AA18" s="16"/>
      <c r="AB18" s="16"/>
      <c r="AC18" s="16"/>
      <c r="AD18" s="16"/>
      <c r="AE18" s="16"/>
      <c r="AF18" s="16"/>
      <c r="AG18" s="16"/>
      <c r="AH18" s="16"/>
      <c r="AI18" s="18"/>
      <c r="AJ18" s="18"/>
      <c r="AK18" s="12">
        <v>90</v>
      </c>
    </row>
    <row r="19" spans="1:38" s="19" customFormat="1" ht="22.8" x14ac:dyDescent="0.4">
      <c r="A19" s="8">
        <v>15</v>
      </c>
      <c r="B19" s="9" t="s">
        <v>44</v>
      </c>
      <c r="C19" s="10">
        <v>675</v>
      </c>
      <c r="D19" s="11">
        <f t="shared" si="0"/>
        <v>0</v>
      </c>
      <c r="E19" s="12"/>
      <c r="F19" s="13">
        <f>E19-AK19</f>
        <v>0</v>
      </c>
      <c r="G19" s="12"/>
      <c r="H19" s="14">
        <f t="shared" si="1"/>
        <v>0</v>
      </c>
      <c r="I19" s="12"/>
      <c r="J19" s="12" t="e">
        <f t="shared" si="2"/>
        <v>#DIV/0!</v>
      </c>
      <c r="K19" s="12"/>
      <c r="L19" s="15"/>
      <c r="M19" s="16"/>
      <c r="N19" s="16"/>
      <c r="O19" s="15">
        <v>133</v>
      </c>
      <c r="P19" s="16"/>
      <c r="Q19" s="17">
        <v>30</v>
      </c>
      <c r="R19" s="16"/>
      <c r="S19" s="17">
        <v>274</v>
      </c>
      <c r="T19" s="16"/>
      <c r="U19" s="16"/>
      <c r="V19" s="16"/>
      <c r="W19" s="15">
        <v>100</v>
      </c>
      <c r="X19" s="16"/>
      <c r="Y19" s="10"/>
      <c r="Z19" s="16"/>
      <c r="AA19" s="16"/>
      <c r="AB19" s="16"/>
      <c r="AC19" s="16"/>
      <c r="AD19" s="16"/>
      <c r="AE19" s="16"/>
      <c r="AF19" s="16"/>
      <c r="AG19" s="16"/>
      <c r="AH19" s="16"/>
      <c r="AI19" s="18"/>
      <c r="AJ19" s="18"/>
      <c r="AK19" s="12"/>
    </row>
    <row r="20" spans="1:38" s="19" customFormat="1" ht="22.8" x14ac:dyDescent="0.4">
      <c r="A20" s="8">
        <v>16</v>
      </c>
      <c r="B20" s="9" t="s">
        <v>45</v>
      </c>
      <c r="C20" s="10">
        <v>412</v>
      </c>
      <c r="D20" s="11">
        <f t="shared" si="0"/>
        <v>0</v>
      </c>
      <c r="E20" s="12"/>
      <c r="F20" s="13">
        <f>E20-AK20</f>
        <v>0</v>
      </c>
      <c r="G20" s="12"/>
      <c r="H20" s="14">
        <f t="shared" si="1"/>
        <v>0</v>
      </c>
      <c r="I20" s="12"/>
      <c r="J20" s="12" t="e">
        <f t="shared" si="2"/>
        <v>#DIV/0!</v>
      </c>
      <c r="K20" s="12"/>
      <c r="L20" s="15"/>
      <c r="M20" s="16"/>
      <c r="N20" s="16"/>
      <c r="O20" s="15">
        <v>60</v>
      </c>
      <c r="P20" s="16"/>
      <c r="Q20" s="17"/>
      <c r="R20" s="16"/>
      <c r="S20" s="17">
        <v>57</v>
      </c>
      <c r="T20" s="16"/>
      <c r="U20" s="16"/>
      <c r="V20" s="16"/>
      <c r="W20" s="15">
        <v>310</v>
      </c>
      <c r="X20" s="16"/>
      <c r="Y20" s="10"/>
      <c r="Z20" s="16"/>
      <c r="AA20" s="16"/>
      <c r="AB20" s="16"/>
      <c r="AC20" s="16"/>
      <c r="AD20" s="16"/>
      <c r="AE20" s="16"/>
      <c r="AF20" s="16"/>
      <c r="AG20" s="16"/>
      <c r="AH20" s="16"/>
      <c r="AI20" s="18"/>
      <c r="AJ20" s="18"/>
      <c r="AK20" s="12"/>
    </row>
    <row r="21" spans="1:38" s="19" customFormat="1" ht="22.8" x14ac:dyDescent="0.4">
      <c r="A21" s="8">
        <v>17</v>
      </c>
      <c r="B21" s="9" t="s">
        <v>46</v>
      </c>
      <c r="C21" s="10">
        <v>157</v>
      </c>
      <c r="D21" s="11">
        <f t="shared" si="0"/>
        <v>62</v>
      </c>
      <c r="E21" s="12">
        <v>27</v>
      </c>
      <c r="F21" s="13">
        <f>E21-AK21</f>
        <v>27</v>
      </c>
      <c r="G21" s="12">
        <v>35</v>
      </c>
      <c r="H21" s="14">
        <f t="shared" si="1"/>
        <v>39.490445859872615</v>
      </c>
      <c r="I21" s="12">
        <v>49.4</v>
      </c>
      <c r="J21" s="12">
        <f t="shared" si="2"/>
        <v>18.296296296296294</v>
      </c>
      <c r="K21" s="12">
        <v>1</v>
      </c>
      <c r="L21" s="15"/>
      <c r="M21" s="16"/>
      <c r="N21" s="16"/>
      <c r="O21" s="15">
        <v>62</v>
      </c>
      <c r="P21" s="16"/>
      <c r="Q21" s="17"/>
      <c r="R21" s="16"/>
      <c r="S21" s="17"/>
      <c r="T21" s="16"/>
      <c r="U21" s="16"/>
      <c r="V21" s="16"/>
      <c r="W21" s="15">
        <v>210</v>
      </c>
      <c r="X21" s="16"/>
      <c r="Y21" s="10"/>
      <c r="Z21" s="16"/>
      <c r="AA21" s="16"/>
      <c r="AB21" s="16"/>
      <c r="AC21" s="16"/>
      <c r="AD21" s="16"/>
      <c r="AE21" s="16"/>
      <c r="AF21" s="16"/>
      <c r="AG21" s="16"/>
      <c r="AH21" s="16"/>
      <c r="AI21" s="18"/>
      <c r="AJ21" s="18"/>
      <c r="AK21" s="12"/>
    </row>
    <row r="22" spans="1:38" s="19" customFormat="1" ht="22.8" x14ac:dyDescent="0.4">
      <c r="A22" s="8">
        <v>18</v>
      </c>
      <c r="B22" s="21" t="s">
        <v>47</v>
      </c>
      <c r="C22" s="10">
        <v>70</v>
      </c>
      <c r="D22" s="11">
        <f t="shared" si="0"/>
        <v>10</v>
      </c>
      <c r="E22" s="12">
        <v>10</v>
      </c>
      <c r="F22" s="13">
        <f>E22-AK22</f>
        <v>10</v>
      </c>
      <c r="G22" s="12"/>
      <c r="H22" s="14">
        <f t="shared" si="1"/>
        <v>14.285714285714285</v>
      </c>
      <c r="I22" s="12">
        <v>15</v>
      </c>
      <c r="J22" s="12">
        <f t="shared" si="2"/>
        <v>15</v>
      </c>
      <c r="K22" s="12">
        <v>1</v>
      </c>
      <c r="L22" s="15"/>
      <c r="M22" s="16"/>
      <c r="N22" s="16"/>
      <c r="O22" s="15">
        <v>0</v>
      </c>
      <c r="P22" s="16"/>
      <c r="Q22" s="17"/>
      <c r="R22" s="16"/>
      <c r="S22" s="17"/>
      <c r="T22" s="16"/>
      <c r="U22" s="16"/>
      <c r="V22" s="16"/>
      <c r="W22" s="15">
        <v>400</v>
      </c>
      <c r="X22" s="16">
        <v>50</v>
      </c>
      <c r="Y22" s="10">
        <v>170</v>
      </c>
      <c r="Z22" s="16">
        <v>2</v>
      </c>
      <c r="AA22" s="16">
        <v>18</v>
      </c>
      <c r="AB22" s="16">
        <f>AA22/Z22*10</f>
        <v>90</v>
      </c>
      <c r="AC22" s="16"/>
      <c r="AD22" s="16"/>
      <c r="AE22" s="16"/>
      <c r="AF22" s="16"/>
      <c r="AG22" s="16"/>
      <c r="AH22" s="16"/>
      <c r="AI22" s="18"/>
      <c r="AJ22" s="18"/>
      <c r="AK22" s="12"/>
    </row>
    <row r="23" spans="1:38" s="19" customFormat="1" ht="22.8" x14ac:dyDescent="0.4">
      <c r="A23" s="8">
        <v>20</v>
      </c>
      <c r="B23" s="21" t="s">
        <v>48</v>
      </c>
      <c r="C23" s="10">
        <v>200</v>
      </c>
      <c r="D23" s="11">
        <f t="shared" si="0"/>
        <v>50</v>
      </c>
      <c r="E23" s="12"/>
      <c r="F23" s="13">
        <f>E23-AK23</f>
        <v>0</v>
      </c>
      <c r="G23" s="12">
        <v>50</v>
      </c>
      <c r="H23" s="14">
        <f t="shared" si="1"/>
        <v>25</v>
      </c>
      <c r="I23" s="12"/>
      <c r="J23" s="12" t="e">
        <f t="shared" si="2"/>
        <v>#DIV/0!</v>
      </c>
      <c r="K23" s="12"/>
      <c r="L23" s="15"/>
      <c r="M23" s="16"/>
      <c r="N23" s="16"/>
      <c r="O23" s="15">
        <v>0</v>
      </c>
      <c r="P23" s="16"/>
      <c r="Q23" s="17"/>
      <c r="R23" s="16"/>
      <c r="S23" s="17"/>
      <c r="T23" s="16"/>
      <c r="U23" s="16"/>
      <c r="V23" s="16"/>
      <c r="W23" s="15">
        <v>257</v>
      </c>
      <c r="X23" s="16"/>
      <c r="Y23" s="10"/>
      <c r="Z23" s="16"/>
      <c r="AA23" s="16"/>
      <c r="AB23" s="16"/>
      <c r="AC23" s="16"/>
      <c r="AD23" s="16"/>
      <c r="AE23" s="16"/>
      <c r="AF23" s="16"/>
      <c r="AG23" s="16"/>
      <c r="AH23" s="16"/>
      <c r="AI23" s="18"/>
      <c r="AJ23" s="18"/>
      <c r="AK23" s="12"/>
    </row>
    <row r="24" spans="1:38" s="19" customFormat="1" ht="22.8" x14ac:dyDescent="0.4">
      <c r="A24" s="8">
        <v>21</v>
      </c>
      <c r="B24" s="21" t="s">
        <v>49</v>
      </c>
      <c r="C24" s="10">
        <v>0</v>
      </c>
      <c r="D24" s="11">
        <f t="shared" si="0"/>
        <v>0</v>
      </c>
      <c r="E24" s="12"/>
      <c r="F24" s="13">
        <f>E24-AK24</f>
        <v>0</v>
      </c>
      <c r="G24" s="12"/>
      <c r="H24" s="14"/>
      <c r="I24" s="12"/>
      <c r="J24" s="12"/>
      <c r="K24" s="12"/>
      <c r="L24" s="15">
        <v>200</v>
      </c>
      <c r="M24" s="16">
        <v>8</v>
      </c>
      <c r="N24" s="16"/>
      <c r="O24" s="15">
        <v>0</v>
      </c>
      <c r="P24" s="16"/>
      <c r="Q24" s="17"/>
      <c r="R24" s="16"/>
      <c r="S24" s="17"/>
      <c r="T24" s="16"/>
      <c r="U24" s="16"/>
      <c r="V24" s="16"/>
      <c r="W24" s="15">
        <v>200</v>
      </c>
      <c r="X24" s="16"/>
      <c r="Y24" s="10"/>
      <c r="Z24" s="16"/>
      <c r="AA24" s="16"/>
      <c r="AB24" s="16"/>
      <c r="AC24" s="16"/>
      <c r="AD24" s="16"/>
      <c r="AE24" s="16"/>
      <c r="AF24" s="16"/>
      <c r="AG24" s="16"/>
      <c r="AH24" s="16"/>
      <c r="AI24" s="18"/>
      <c r="AJ24" s="18"/>
      <c r="AK24" s="12"/>
    </row>
    <row r="25" spans="1:38" ht="22.8" x14ac:dyDescent="0.4">
      <c r="A25" s="8">
        <v>22</v>
      </c>
      <c r="B25" s="21" t="s">
        <v>50</v>
      </c>
      <c r="C25" s="10">
        <v>930</v>
      </c>
      <c r="D25" s="11">
        <f t="shared" si="0"/>
        <v>94</v>
      </c>
      <c r="E25" s="12">
        <v>94</v>
      </c>
      <c r="F25" s="13">
        <f>E25-AK25</f>
        <v>0</v>
      </c>
      <c r="G25" s="12"/>
      <c r="H25" s="14">
        <f t="shared" si="1"/>
        <v>10.10752688172043</v>
      </c>
      <c r="I25" s="12">
        <v>150</v>
      </c>
      <c r="J25" s="12">
        <f t="shared" si="2"/>
        <v>15.957446808510639</v>
      </c>
      <c r="K25" s="12"/>
      <c r="L25" s="15"/>
      <c r="M25" s="16"/>
      <c r="N25" s="16"/>
      <c r="O25" s="15">
        <v>94</v>
      </c>
      <c r="P25" s="16"/>
      <c r="Q25" s="17"/>
      <c r="R25" s="16"/>
      <c r="S25" s="17"/>
      <c r="T25" s="16"/>
      <c r="U25" s="16"/>
      <c r="V25" s="16"/>
      <c r="W25" s="15">
        <v>600</v>
      </c>
      <c r="X25" s="16"/>
      <c r="Y25" s="10"/>
      <c r="Z25" s="16"/>
      <c r="AA25" s="16"/>
      <c r="AB25" s="16"/>
      <c r="AC25" s="16"/>
      <c r="AD25" s="16"/>
      <c r="AE25" s="16"/>
      <c r="AF25" s="16"/>
      <c r="AG25" s="16"/>
      <c r="AH25" s="16"/>
      <c r="AI25" s="22"/>
      <c r="AJ25" s="22"/>
      <c r="AK25" s="12">
        <v>94</v>
      </c>
    </row>
    <row r="26" spans="1:38" ht="22.8" x14ac:dyDescent="0.4">
      <c r="A26" s="23">
        <v>23</v>
      </c>
      <c r="B26" s="21" t="s">
        <v>51</v>
      </c>
      <c r="C26" s="10">
        <v>180</v>
      </c>
      <c r="D26" s="11">
        <f t="shared" si="0"/>
        <v>0</v>
      </c>
      <c r="E26" s="12"/>
      <c r="F26" s="13">
        <f>E26-AK26</f>
        <v>0</v>
      </c>
      <c r="G26" s="12"/>
      <c r="H26" s="14">
        <f t="shared" si="1"/>
        <v>0</v>
      </c>
      <c r="I26" s="12"/>
      <c r="J26" s="12" t="e">
        <f t="shared" si="2"/>
        <v>#DIV/0!</v>
      </c>
      <c r="K26" s="12"/>
      <c r="L26" s="15"/>
      <c r="M26" s="16"/>
      <c r="N26" s="16"/>
      <c r="O26" s="15"/>
      <c r="P26" s="16"/>
      <c r="Q26" s="17"/>
      <c r="R26" s="16"/>
      <c r="S26" s="17"/>
      <c r="T26" s="16"/>
      <c r="U26" s="16"/>
      <c r="V26" s="16"/>
      <c r="W26" s="15"/>
      <c r="X26" s="16"/>
      <c r="Y26" s="10"/>
      <c r="Z26" s="16"/>
      <c r="AA26" s="16"/>
      <c r="AB26" s="16"/>
      <c r="AC26" s="16"/>
      <c r="AD26" s="16"/>
      <c r="AE26" s="16"/>
      <c r="AF26" s="16"/>
      <c r="AG26" s="16"/>
      <c r="AH26" s="16"/>
      <c r="AI26" s="22"/>
      <c r="AJ26" s="22"/>
      <c r="AK26" s="12"/>
    </row>
    <row r="27" spans="1:38" s="29" customFormat="1" ht="22.8" x14ac:dyDescent="0.4">
      <c r="A27" s="24"/>
      <c r="B27" s="25" t="s">
        <v>52</v>
      </c>
      <c r="C27" s="26">
        <f t="shared" ref="C27:I27" si="3">SUM(C5:C26)</f>
        <v>22373</v>
      </c>
      <c r="D27" s="26">
        <f t="shared" si="3"/>
        <v>5209</v>
      </c>
      <c r="E27" s="26">
        <f t="shared" si="3"/>
        <v>4219</v>
      </c>
      <c r="F27" s="13">
        <f>E27-AK27</f>
        <v>783</v>
      </c>
      <c r="G27" s="26">
        <f t="shared" si="3"/>
        <v>990</v>
      </c>
      <c r="H27" s="27">
        <f t="shared" si="1"/>
        <v>23.282528047199751</v>
      </c>
      <c r="I27" s="26">
        <f t="shared" si="3"/>
        <v>12476.7</v>
      </c>
      <c r="J27" s="28">
        <f t="shared" si="2"/>
        <v>29.572647546812043</v>
      </c>
      <c r="K27" s="12">
        <f t="shared" ref="K27:AK27" si="4">SUM(K5:K26)</f>
        <v>46</v>
      </c>
      <c r="L27" s="26">
        <f t="shared" si="4"/>
        <v>555</v>
      </c>
      <c r="M27" s="26">
        <f t="shared" si="4"/>
        <v>8</v>
      </c>
      <c r="N27" s="26">
        <f t="shared" si="4"/>
        <v>2044</v>
      </c>
      <c r="O27" s="26">
        <f t="shared" si="4"/>
        <v>4282</v>
      </c>
      <c r="P27" s="26">
        <f t="shared" si="4"/>
        <v>0</v>
      </c>
      <c r="Q27" s="26">
        <f t="shared" si="4"/>
        <v>925</v>
      </c>
      <c r="R27" s="26">
        <f t="shared" si="4"/>
        <v>560</v>
      </c>
      <c r="S27" s="26">
        <f t="shared" si="4"/>
        <v>4487</v>
      </c>
      <c r="T27" s="26">
        <f t="shared" si="4"/>
        <v>30</v>
      </c>
      <c r="U27" s="26">
        <f t="shared" si="4"/>
        <v>140</v>
      </c>
      <c r="V27" s="26">
        <f t="shared" si="4"/>
        <v>41.9</v>
      </c>
      <c r="W27" s="26">
        <f t="shared" si="4"/>
        <v>21154</v>
      </c>
      <c r="X27" s="26">
        <f t="shared" si="4"/>
        <v>2161</v>
      </c>
      <c r="Y27" s="26">
        <f t="shared" si="4"/>
        <v>366</v>
      </c>
      <c r="Z27" s="26">
        <f t="shared" si="4"/>
        <v>2</v>
      </c>
      <c r="AA27" s="26">
        <f t="shared" si="4"/>
        <v>18</v>
      </c>
      <c r="AB27" s="26">
        <f t="shared" si="4"/>
        <v>90</v>
      </c>
      <c r="AC27" s="26">
        <f t="shared" si="4"/>
        <v>12</v>
      </c>
      <c r="AD27" s="26">
        <f t="shared" si="4"/>
        <v>0</v>
      </c>
      <c r="AE27" s="26">
        <f t="shared" si="4"/>
        <v>12</v>
      </c>
      <c r="AF27" s="26">
        <f t="shared" si="4"/>
        <v>0</v>
      </c>
      <c r="AG27" s="26">
        <f t="shared" si="4"/>
        <v>30</v>
      </c>
      <c r="AH27" s="26">
        <f t="shared" si="4"/>
        <v>0</v>
      </c>
      <c r="AI27" s="26">
        <f t="shared" si="4"/>
        <v>2</v>
      </c>
      <c r="AJ27" s="26">
        <f t="shared" si="4"/>
        <v>0</v>
      </c>
      <c r="AK27" s="26">
        <f t="shared" si="4"/>
        <v>3436</v>
      </c>
      <c r="AL27" s="29">
        <f>AD27+AF27+AH27+AJ27</f>
        <v>0</v>
      </c>
    </row>
    <row r="28" spans="1:38" s="39" customFormat="1" ht="22.8" x14ac:dyDescent="0.4">
      <c r="A28" s="30"/>
      <c r="B28" s="31" t="s">
        <v>53</v>
      </c>
      <c r="C28" s="32">
        <v>6462</v>
      </c>
      <c r="D28" s="11">
        <f t="shared" si="0"/>
        <v>80</v>
      </c>
      <c r="E28" s="32">
        <v>80</v>
      </c>
      <c r="F28" s="13">
        <f>E28-AK28</f>
        <v>0</v>
      </c>
      <c r="G28" s="32"/>
      <c r="H28" s="14">
        <f t="shared" si="1"/>
        <v>1.2380068090374496</v>
      </c>
      <c r="I28" s="32">
        <v>203</v>
      </c>
      <c r="J28" s="33">
        <f t="shared" si="2"/>
        <v>25.375</v>
      </c>
      <c r="K28" s="32"/>
      <c r="L28" s="34"/>
      <c r="M28" s="34"/>
      <c r="N28" s="34"/>
      <c r="O28" s="34">
        <v>80</v>
      </c>
      <c r="P28" s="34"/>
      <c r="Q28" s="35"/>
      <c r="R28" s="34"/>
      <c r="S28" s="35"/>
      <c r="T28" s="34"/>
      <c r="U28" s="34">
        <v>505</v>
      </c>
      <c r="V28" s="34">
        <v>165</v>
      </c>
      <c r="W28" s="34">
        <v>9000</v>
      </c>
      <c r="X28" s="34"/>
      <c r="Y28" s="32">
        <v>1605</v>
      </c>
      <c r="Z28" s="34"/>
      <c r="AA28" s="34"/>
      <c r="AB28" s="34"/>
      <c r="AC28" s="36">
        <v>17.5</v>
      </c>
      <c r="AD28" s="34"/>
      <c r="AE28" s="34">
        <v>16</v>
      </c>
      <c r="AF28" s="34"/>
      <c r="AG28" s="34">
        <v>42.5</v>
      </c>
      <c r="AH28" s="34"/>
      <c r="AI28" s="37">
        <v>3</v>
      </c>
      <c r="AJ28" s="37"/>
      <c r="AK28" s="32">
        <v>80</v>
      </c>
      <c r="AL28" s="38">
        <f t="shared" ref="AL28:AL29" si="5">AD28+AF28+AH28+AJ28</f>
        <v>0</v>
      </c>
    </row>
    <row r="29" spans="1:38" s="38" customFormat="1" ht="22.8" x14ac:dyDescent="0.4">
      <c r="A29" s="24"/>
      <c r="B29" s="40" t="s">
        <v>54</v>
      </c>
      <c r="C29" s="32">
        <f>SUM(C27:C28)</f>
        <v>28835</v>
      </c>
      <c r="D29" s="32">
        <f t="shared" ref="D29:G29" si="6">SUM(D27:D28)</f>
        <v>5289</v>
      </c>
      <c r="E29" s="32">
        <f t="shared" si="6"/>
        <v>4299</v>
      </c>
      <c r="F29" s="13">
        <f>E29-AK29</f>
        <v>783</v>
      </c>
      <c r="G29" s="32">
        <f t="shared" si="6"/>
        <v>990</v>
      </c>
      <c r="H29" s="41">
        <f t="shared" si="1"/>
        <v>18.342292353043177</v>
      </c>
      <c r="I29" s="32">
        <f t="shared" ref="I29:AK29" si="7">SUM(I27:I28)</f>
        <v>12679.7</v>
      </c>
      <c r="J29" s="42">
        <f t="shared" si="2"/>
        <v>29.494533612468018</v>
      </c>
      <c r="K29" s="32">
        <f t="shared" si="7"/>
        <v>46</v>
      </c>
      <c r="L29" s="32">
        <f t="shared" si="7"/>
        <v>555</v>
      </c>
      <c r="M29" s="32">
        <f t="shared" si="7"/>
        <v>8</v>
      </c>
      <c r="N29" s="32">
        <f t="shared" si="7"/>
        <v>2044</v>
      </c>
      <c r="O29" s="32">
        <f t="shared" si="7"/>
        <v>4362</v>
      </c>
      <c r="P29" s="32">
        <f t="shared" si="7"/>
        <v>0</v>
      </c>
      <c r="Q29" s="26"/>
      <c r="R29" s="32"/>
      <c r="S29" s="26"/>
      <c r="T29" s="32"/>
      <c r="U29" s="32">
        <f t="shared" si="7"/>
        <v>645</v>
      </c>
      <c r="V29" s="32">
        <f t="shared" si="7"/>
        <v>206.9</v>
      </c>
      <c r="W29" s="32">
        <f t="shared" si="7"/>
        <v>30154</v>
      </c>
      <c r="X29" s="32">
        <f t="shared" si="7"/>
        <v>2161</v>
      </c>
      <c r="Y29" s="32">
        <f t="shared" si="7"/>
        <v>1971</v>
      </c>
      <c r="Z29" s="32">
        <f t="shared" si="7"/>
        <v>2</v>
      </c>
      <c r="AA29" s="32">
        <f t="shared" si="7"/>
        <v>18</v>
      </c>
      <c r="AB29" s="32">
        <f t="shared" si="7"/>
        <v>90</v>
      </c>
      <c r="AC29" s="32">
        <f t="shared" si="7"/>
        <v>29.5</v>
      </c>
      <c r="AD29" s="32">
        <f t="shared" si="7"/>
        <v>0</v>
      </c>
      <c r="AE29" s="32">
        <f t="shared" si="7"/>
        <v>28</v>
      </c>
      <c r="AF29" s="32">
        <f t="shared" si="7"/>
        <v>0</v>
      </c>
      <c r="AG29" s="32">
        <f t="shared" si="7"/>
        <v>72.5</v>
      </c>
      <c r="AH29" s="32">
        <f t="shared" si="7"/>
        <v>0</v>
      </c>
      <c r="AI29" s="32">
        <f t="shared" si="7"/>
        <v>5</v>
      </c>
      <c r="AJ29" s="32">
        <f t="shared" si="7"/>
        <v>0</v>
      </c>
      <c r="AK29" s="32">
        <f t="shared" si="7"/>
        <v>3516</v>
      </c>
      <c r="AL29" s="38">
        <f t="shared" si="5"/>
        <v>0</v>
      </c>
    </row>
    <row r="30" spans="1:38" s="56" customFormat="1" ht="22.8" x14ac:dyDescent="0.4">
      <c r="A30" s="43"/>
      <c r="B30" s="44" t="s">
        <v>55</v>
      </c>
      <c r="C30" s="45">
        <v>24178</v>
      </c>
      <c r="D30" s="46">
        <f>E30+G30</f>
        <v>1636</v>
      </c>
      <c r="E30" s="46">
        <v>253</v>
      </c>
      <c r="F30" s="47">
        <f>E30-AK30</f>
        <v>253</v>
      </c>
      <c r="G30" s="46">
        <v>1383</v>
      </c>
      <c r="H30" s="48">
        <f t="shared" si="1"/>
        <v>6.7664819257175948</v>
      </c>
      <c r="I30" s="46">
        <v>615</v>
      </c>
      <c r="J30" s="42">
        <f t="shared" si="2"/>
        <v>24.308300395256918</v>
      </c>
      <c r="K30" s="46">
        <v>11</v>
      </c>
      <c r="L30" s="49">
        <v>555</v>
      </c>
      <c r="M30" s="50">
        <v>20</v>
      </c>
      <c r="N30" s="50"/>
      <c r="O30" s="49">
        <v>4965</v>
      </c>
      <c r="P30" s="50">
        <v>30</v>
      </c>
      <c r="Q30" s="49"/>
      <c r="R30" s="50"/>
      <c r="S30" s="49"/>
      <c r="T30" s="50"/>
      <c r="U30" s="50"/>
      <c r="V30" s="50"/>
      <c r="W30" s="49">
        <v>22479</v>
      </c>
      <c r="X30" s="51">
        <v>230</v>
      </c>
      <c r="Y30" s="52">
        <v>520</v>
      </c>
      <c r="Z30" s="53"/>
      <c r="AA30" s="53"/>
      <c r="AB30" s="53"/>
      <c r="AC30" s="54">
        <v>20</v>
      </c>
      <c r="AD30" s="54"/>
      <c r="AE30" s="54">
        <v>18.5</v>
      </c>
      <c r="AF30" s="54"/>
      <c r="AG30" s="54">
        <v>30</v>
      </c>
      <c r="AH30" s="54"/>
      <c r="AI30" s="55"/>
      <c r="AJ30" s="55"/>
      <c r="AK30" s="54"/>
    </row>
    <row r="31" spans="1:38" ht="17.399999999999999" x14ac:dyDescent="0.3">
      <c r="A31" s="57"/>
      <c r="B31" s="57"/>
    </row>
    <row r="36" spans="2:2" ht="22.95" customHeight="1" x14ac:dyDescent="0.55000000000000004">
      <c r="B36" s="59"/>
    </row>
    <row r="37" spans="2:2" ht="13.2" customHeight="1" x14ac:dyDescent="0.55000000000000004">
      <c r="B37" s="59"/>
    </row>
    <row r="38" spans="2:2" ht="46.2" customHeight="1" x14ac:dyDescent="0.55000000000000004">
      <c r="B38" s="59"/>
    </row>
  </sheetData>
  <mergeCells count="34">
    <mergeCell ref="B1:Z1"/>
    <mergeCell ref="A2:A4"/>
    <mergeCell ref="B2:B4"/>
    <mergeCell ref="C2:J2"/>
    <mergeCell ref="K2:K4"/>
    <mergeCell ref="L2:M2"/>
    <mergeCell ref="N2:N4"/>
    <mergeCell ref="O2:P2"/>
    <mergeCell ref="Q2:T2"/>
    <mergeCell ref="U2:V2"/>
    <mergeCell ref="W2:X2"/>
    <mergeCell ref="Y2:AB2"/>
    <mergeCell ref="AC2:AJ2"/>
    <mergeCell ref="C3:C4"/>
    <mergeCell ref="D3:D4"/>
    <mergeCell ref="E3:H3"/>
    <mergeCell ref="I3:I4"/>
    <mergeCell ref="J3:J4"/>
    <mergeCell ref="L3:L4"/>
    <mergeCell ref="Y3:Y4"/>
    <mergeCell ref="M3:M4"/>
    <mergeCell ref="O3:O4"/>
    <mergeCell ref="P3:P4"/>
    <mergeCell ref="Q3:R3"/>
    <mergeCell ref="S3:T3"/>
    <mergeCell ref="U3:U4"/>
    <mergeCell ref="V3:V4"/>
    <mergeCell ref="W3:W4"/>
    <mergeCell ref="X3:X4"/>
    <mergeCell ref="Z3:AB3"/>
    <mergeCell ref="AC3:AD3"/>
    <mergeCell ref="AE3:AF3"/>
    <mergeCell ref="AG3:AH3"/>
    <mergeCell ref="AI3:AJ3"/>
  </mergeCells>
  <pageMargins left="0.31496062992125984" right="0.31496062992125984" top="0.35433070866141736" bottom="0.35433070866141736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поле 2018(заготовка) </vt:lpstr>
      <vt:lpstr>поле 2018(уборка)</vt:lpstr>
      <vt:lpstr>'поле 2018(заготовка) '!Заголовки_для_печати</vt:lpstr>
      <vt:lpstr>'поле 2018(уборка)'!Заголовки_для_печати</vt:lpstr>
      <vt:lpstr>'поле 2018(заготовка) '!Область_печати</vt:lpstr>
      <vt:lpstr>'поле 2018(уборка)'!Область_печати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2018-08-13T04:00:25Z</dcterms:created>
  <dcterms:modified xsi:type="dcterms:W3CDTF">2018-08-13T05:23:37Z</dcterms:modified>
</cp:coreProperties>
</file>