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16" sheetId="15" r:id="rId1"/>
  </sheets>
  <definedNames>
    <definedName name="_xlnm.Print_Titles" localSheetId="0">'16'!$A:$B</definedName>
    <definedName name="_xlnm.Print_Area" localSheetId="0">'16'!$A$1:$X$32</definedName>
  </definedNames>
  <calcPr calcId="145621"/>
</workbook>
</file>

<file path=xl/calcChain.xml><?xml version="1.0" encoding="utf-8"?>
<calcChain xmlns="http://schemas.openxmlformats.org/spreadsheetml/2006/main">
  <c r="X32" i="15" l="1"/>
  <c r="V32" i="15"/>
  <c r="R32" i="15"/>
  <c r="N32" i="15"/>
  <c r="M32" i="15"/>
  <c r="J32" i="15"/>
  <c r="I32" i="15"/>
  <c r="F32" i="15"/>
  <c r="E32" i="15"/>
  <c r="X30" i="15"/>
  <c r="V30" i="15"/>
  <c r="U30" i="15"/>
  <c r="R30" i="15"/>
  <c r="N30" i="15"/>
  <c r="M30" i="15"/>
  <c r="J30" i="15"/>
  <c r="I30" i="15"/>
  <c r="F30" i="15"/>
  <c r="E30" i="15"/>
  <c r="AL29" i="15"/>
  <c r="AL31" i="15" s="1"/>
  <c r="AK29" i="15"/>
  <c r="AK31" i="15" s="1"/>
  <c r="AJ29" i="15"/>
  <c r="AJ31" i="15" s="1"/>
  <c r="AI29" i="15"/>
  <c r="AI31" i="15" s="1"/>
  <c r="AH29" i="15"/>
  <c r="AH31" i="15" s="1"/>
  <c r="AG29" i="15"/>
  <c r="AG31" i="15" s="1"/>
  <c r="AF29" i="15"/>
  <c r="AF31" i="15" s="1"/>
  <c r="AE29" i="15"/>
  <c r="AE31" i="15" s="1"/>
  <c r="AD29" i="15"/>
  <c r="AD31" i="15" s="1"/>
  <c r="AC29" i="15"/>
  <c r="AC31" i="15" s="1"/>
  <c r="AB29" i="15"/>
  <c r="AB31" i="15" s="1"/>
  <c r="AA29" i="15"/>
  <c r="AA31" i="15" s="1"/>
  <c r="Z29" i="15"/>
  <c r="Z31" i="15" s="1"/>
  <c r="Y29" i="15"/>
  <c r="Y31" i="15" s="1"/>
  <c r="W29" i="15"/>
  <c r="W31" i="15" s="1"/>
  <c r="T29" i="15"/>
  <c r="T31" i="15" s="1"/>
  <c r="U31" i="15" s="1"/>
  <c r="S29" i="15"/>
  <c r="S31" i="15" s="1"/>
  <c r="Q29" i="15"/>
  <c r="Q31" i="15" s="1"/>
  <c r="P29" i="15"/>
  <c r="P31" i="15" s="1"/>
  <c r="O29" i="15"/>
  <c r="O31" i="15" s="1"/>
  <c r="L29" i="15"/>
  <c r="L31" i="15" s="1"/>
  <c r="K29" i="15"/>
  <c r="K31" i="15" s="1"/>
  <c r="H29" i="15"/>
  <c r="H31" i="15" s="1"/>
  <c r="G29" i="15"/>
  <c r="G31" i="15" s="1"/>
  <c r="D29" i="15"/>
  <c r="D31" i="15" s="1"/>
  <c r="C29" i="15"/>
  <c r="C31" i="15" s="1"/>
  <c r="V28" i="15"/>
  <c r="N28" i="15"/>
  <c r="J28" i="15"/>
  <c r="F28" i="15"/>
  <c r="E28" i="15"/>
  <c r="V27" i="15"/>
  <c r="N27" i="15"/>
  <c r="J27" i="15"/>
  <c r="F27" i="15"/>
  <c r="E27" i="15"/>
  <c r="V26" i="15"/>
  <c r="N26" i="15"/>
  <c r="J26" i="15"/>
  <c r="F26" i="15"/>
  <c r="E26" i="15"/>
  <c r="V25" i="15"/>
  <c r="N25" i="15"/>
  <c r="J25" i="15"/>
  <c r="F25" i="15"/>
  <c r="X24" i="15"/>
  <c r="V24" i="15"/>
  <c r="U24" i="15"/>
  <c r="R24" i="15"/>
  <c r="N24" i="15"/>
  <c r="J24" i="15"/>
  <c r="I24" i="15"/>
  <c r="F24" i="15"/>
  <c r="E24" i="15"/>
  <c r="V23" i="15"/>
  <c r="N23" i="15"/>
  <c r="J23" i="15"/>
  <c r="F23" i="15"/>
  <c r="X22" i="15"/>
  <c r="V22" i="15"/>
  <c r="U22" i="15"/>
  <c r="N22" i="15"/>
  <c r="M22" i="15"/>
  <c r="J22" i="15"/>
  <c r="I22" i="15"/>
  <c r="F22" i="15"/>
  <c r="E22" i="15"/>
  <c r="V21" i="15"/>
  <c r="U21" i="15"/>
  <c r="N21" i="15"/>
  <c r="J21" i="15"/>
  <c r="F21" i="15"/>
  <c r="E21" i="15"/>
  <c r="X20" i="15"/>
  <c r="V20" i="15"/>
  <c r="U20" i="15"/>
  <c r="R20" i="15"/>
  <c r="N20" i="15"/>
  <c r="J20" i="15"/>
  <c r="I20" i="15"/>
  <c r="F20" i="15"/>
  <c r="E20" i="15"/>
  <c r="X19" i="15"/>
  <c r="V19" i="15"/>
  <c r="U19" i="15"/>
  <c r="R19" i="15"/>
  <c r="N19" i="15"/>
  <c r="M19" i="15"/>
  <c r="J19" i="15"/>
  <c r="I19" i="15"/>
  <c r="F19" i="15"/>
  <c r="E19" i="15"/>
  <c r="V18" i="15"/>
  <c r="U18" i="15"/>
  <c r="N18" i="15"/>
  <c r="J18" i="15"/>
  <c r="F18" i="15"/>
  <c r="E18" i="15"/>
  <c r="X17" i="15"/>
  <c r="V17" i="15"/>
  <c r="U17" i="15"/>
  <c r="R17" i="15"/>
  <c r="N17" i="15"/>
  <c r="J17" i="15"/>
  <c r="I17" i="15"/>
  <c r="F17" i="15"/>
  <c r="E17" i="15"/>
  <c r="X16" i="15"/>
  <c r="V16" i="15"/>
  <c r="U16" i="15"/>
  <c r="R16" i="15"/>
  <c r="N16" i="15"/>
  <c r="M16" i="15"/>
  <c r="J16" i="15"/>
  <c r="I16" i="15"/>
  <c r="F16" i="15"/>
  <c r="E16" i="15"/>
  <c r="X15" i="15"/>
  <c r="V15" i="15"/>
  <c r="U15" i="15"/>
  <c r="R15" i="15"/>
  <c r="N15" i="15"/>
  <c r="M15" i="15"/>
  <c r="J15" i="15"/>
  <c r="I15" i="15"/>
  <c r="F15" i="15"/>
  <c r="E15" i="15"/>
  <c r="X14" i="15"/>
  <c r="V14" i="15"/>
  <c r="U14" i="15"/>
  <c r="R14" i="15"/>
  <c r="N14" i="15"/>
  <c r="M14" i="15"/>
  <c r="J14" i="15"/>
  <c r="I14" i="15"/>
  <c r="F14" i="15"/>
  <c r="E14" i="15"/>
  <c r="X13" i="15"/>
  <c r="V13" i="15"/>
  <c r="U13" i="15"/>
  <c r="R13" i="15"/>
  <c r="N13" i="15"/>
  <c r="M13" i="15"/>
  <c r="J13" i="15"/>
  <c r="I13" i="15"/>
  <c r="F13" i="15"/>
  <c r="E13" i="15"/>
  <c r="X12" i="15"/>
  <c r="V12" i="15"/>
  <c r="U12" i="15"/>
  <c r="R12" i="15"/>
  <c r="N12" i="15"/>
  <c r="M12" i="15"/>
  <c r="J12" i="15"/>
  <c r="I12" i="15"/>
  <c r="F12" i="15"/>
  <c r="E12" i="15"/>
  <c r="X11" i="15"/>
  <c r="V11" i="15"/>
  <c r="U11" i="15"/>
  <c r="R11" i="15"/>
  <c r="N11" i="15"/>
  <c r="M11" i="15"/>
  <c r="J11" i="15"/>
  <c r="I11" i="15"/>
  <c r="F11" i="15"/>
  <c r="E11" i="15"/>
  <c r="X10" i="15"/>
  <c r="V10" i="15"/>
  <c r="U10" i="15"/>
  <c r="R10" i="15"/>
  <c r="N10" i="15"/>
  <c r="M10" i="15"/>
  <c r="J10" i="15"/>
  <c r="I10" i="15"/>
  <c r="F10" i="15"/>
  <c r="E10" i="15"/>
  <c r="X9" i="15"/>
  <c r="V9" i="15"/>
  <c r="U9" i="15"/>
  <c r="N9" i="15"/>
  <c r="M9" i="15"/>
  <c r="J9" i="15"/>
  <c r="I9" i="15"/>
  <c r="F9" i="15"/>
  <c r="E9" i="15"/>
  <c r="X8" i="15"/>
  <c r="V8" i="15"/>
  <c r="U8" i="15"/>
  <c r="R8" i="15"/>
  <c r="N8" i="15"/>
  <c r="M8" i="15"/>
  <c r="J8" i="15"/>
  <c r="I8" i="15"/>
  <c r="F8" i="15"/>
  <c r="E8" i="15"/>
  <c r="X7" i="15"/>
  <c r="V7" i="15"/>
  <c r="U7" i="15"/>
  <c r="R7" i="15"/>
  <c r="N7" i="15"/>
  <c r="M7" i="15"/>
  <c r="J7" i="15"/>
  <c r="I7" i="15"/>
  <c r="F7" i="15"/>
  <c r="E7" i="15"/>
  <c r="X6" i="15"/>
  <c r="V6" i="15"/>
  <c r="U6" i="15"/>
  <c r="R6" i="15"/>
  <c r="N6" i="15"/>
  <c r="M6" i="15"/>
  <c r="J6" i="15"/>
  <c r="I6" i="15"/>
  <c r="F6" i="15"/>
  <c r="E6" i="15"/>
  <c r="X5" i="15"/>
  <c r="V5" i="15"/>
  <c r="U5" i="15"/>
  <c r="R5" i="15"/>
  <c r="N5" i="15"/>
  <c r="M5" i="15"/>
  <c r="J5" i="15"/>
  <c r="I5" i="15"/>
  <c r="F5" i="15"/>
  <c r="E5" i="15"/>
  <c r="V31" i="15" l="1"/>
  <c r="R31" i="15"/>
  <c r="E31" i="15"/>
  <c r="F31" i="15"/>
  <c r="I31" i="15"/>
  <c r="X31" i="15"/>
  <c r="J31" i="15"/>
  <c r="M31" i="15"/>
  <c r="N31" i="15"/>
  <c r="F29" i="15"/>
  <c r="J29" i="15"/>
  <c r="N29" i="15"/>
  <c r="R29" i="15"/>
  <c r="V29" i="15"/>
  <c r="X29" i="15"/>
  <c r="E29" i="15"/>
  <c r="I29" i="15"/>
  <c r="M29" i="15"/>
  <c r="U29" i="15"/>
</calcChain>
</file>

<file path=xl/sharedStrings.xml><?xml version="1.0" encoding="utf-8"?>
<sst xmlns="http://schemas.openxmlformats.org/spreadsheetml/2006/main" count="68" uniqueCount="51">
  <si>
    <t>Наименование хозяйства</t>
  </si>
  <si>
    <t>Скошено сеяных естественных трав, га</t>
  </si>
  <si>
    <t>Заготовленно, тонн</t>
  </si>
  <si>
    <t>Условное поголовье, гол</t>
  </si>
  <si>
    <t>ц.к.ед на условную голову</t>
  </si>
  <si>
    <t>Химпрополка, га</t>
  </si>
  <si>
    <t>Химзащита от вредителей</t>
  </si>
  <si>
    <t>Междурядная обработка картофеля</t>
  </si>
  <si>
    <t>скошено</t>
  </si>
  <si>
    <t>сено</t>
  </si>
  <si>
    <t>сенаж</t>
  </si>
  <si>
    <t>в т.ч. сенаж в пленке</t>
  </si>
  <si>
    <t>силос</t>
  </si>
  <si>
    <t>зерновых</t>
  </si>
  <si>
    <t>льна</t>
  </si>
  <si>
    <t>кукуруза</t>
  </si>
  <si>
    <t>картофеля</t>
  </si>
  <si>
    <t>план</t>
  </si>
  <si>
    <t>факт</t>
  </si>
  <si>
    <t>%</t>
  </si>
  <si>
    <t>за день</t>
  </si>
  <si>
    <t>ООО Россия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</si>
  <si>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</si>
  <si>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</si>
  <si>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</si>
  <si>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</si>
  <si>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</si>
  <si>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</si>
  <si>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</si>
  <si>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Красный Октябрь</t>
  </si>
  <si>
    <t>ООО Какси</t>
  </si>
  <si>
    <t>СПК Луч</t>
  </si>
  <si>
    <t>ООО Туташево</t>
  </si>
  <si>
    <t>ООО Русский Пычас</t>
  </si>
  <si>
    <t>ООО Удмуртия</t>
  </si>
  <si>
    <t>ООО Петухово</t>
  </si>
  <si>
    <t>ООО Новобиинское</t>
  </si>
  <si>
    <t>ООО Сельфон</t>
  </si>
  <si>
    <t>ООО ТерраНова</t>
  </si>
  <si>
    <t>ООО Лен</t>
  </si>
  <si>
    <t>ООО Дружба</t>
  </si>
  <si>
    <t>СПК Родина М Пурга</t>
  </si>
  <si>
    <t>ООО Рассвет М Пурга</t>
  </si>
  <si>
    <t>СПК Оркино Алнаши</t>
  </si>
  <si>
    <t>ООО Агро-17</t>
  </si>
  <si>
    <t>ИТОГО (СХО)</t>
  </si>
  <si>
    <t>КФХ</t>
  </si>
  <si>
    <t>ВСЕГО</t>
  </si>
  <si>
    <t>2017 год( СХО)</t>
  </si>
  <si>
    <t>Оперативные данные по полевым работам на 16 июля 2018 года   Можгинский район</t>
  </si>
  <si>
    <t>силосная масса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</si>
</sst>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Tahoma"/>
      <family val="2"/>
      <charset val="204"/>
    </font>
    <font>
      <i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24"/>
      <name val="Times New Roman"/>
      <family val="1"/>
      <charset val="204"/>
    </font>
    <font>
      <sz val="14"/>
      <name val="Arial Cyr"/>
      <charset val="204"/>
    </font>
    <font>
      <sz val="12"/>
      <name val="Arial Cyr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8"/>
      <name val="Arial Cyr"/>
      <charset val="204"/>
    </font>
    <font>
      <b/>
      <i/>
      <sz val="16"/>
      <color theme="1"/>
      <name val="Times New Roman"/>
      <family val="1"/>
      <charset val="204"/>
    </font>
    <font>
      <sz val="20"/>
      <name val="Arial Cyr"/>
      <charset val="204"/>
    </font>
    <font>
      <sz val="2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22" fontId="11" fillId="3" borderId="9" xfId="0" applyNumberFormat="1" applyFont="1" applyFill="1" applyBorder="1" applyAlignment="1" applyProtection="1">
      <alignment horizontal="center" vertical="center" wrapText="1"/>
    </xf>
    <xf numFmtId="22" fontId="4" fillId="2" borderId="9" xfId="0" applyNumberFormat="1" applyFont="1" applyFill="1" applyBorder="1" applyAlignment="1" applyProtection="1">
      <alignment horizontal="center" vertical="center" wrapText="1"/>
    </xf>
    <xf numFmtId="22" fontId="11" fillId="3" borderId="13" xfId="0" applyNumberFormat="1" applyFont="1" applyFill="1" applyBorder="1" applyAlignment="1" applyProtection="1">
      <alignment horizontal="center" vertical="center" wrapText="1"/>
    </xf>
    <xf numFmtId="22" fontId="4" fillId="2" borderId="13" xfId="0" applyNumberFormat="1" applyFont="1" applyFill="1" applyBorder="1" applyAlignment="1" applyProtection="1">
      <alignment horizontal="center" vertical="center" wrapText="1"/>
    </xf>
    <xf numFmtId="22" fontId="4" fillId="3" borderId="9" xfId="0" applyNumberFormat="1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left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15" fillId="2" borderId="9" xfId="0" applyNumberFormat="1" applyFont="1" applyFill="1" applyBorder="1" applyAlignment="1">
      <alignment horizontal="center" vertical="center"/>
    </xf>
    <xf numFmtId="164" fontId="15" fillId="2" borderId="9" xfId="0" applyNumberFormat="1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3" fontId="18" fillId="3" borderId="9" xfId="0" applyNumberFormat="1" applyFont="1" applyFill="1" applyBorder="1" applyAlignment="1">
      <alignment horizontal="center" vertical="center"/>
    </xf>
    <xf numFmtId="3" fontId="17" fillId="2" borderId="9" xfId="0" applyNumberFormat="1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/>
    </xf>
    <xf numFmtId="165" fontId="21" fillId="3" borderId="9" xfId="0" applyNumberFormat="1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/>
    </xf>
    <xf numFmtId="0" fontId="19" fillId="0" borderId="9" xfId="0" applyFont="1" applyBorder="1"/>
    <xf numFmtId="0" fontId="13" fillId="2" borderId="9" xfId="0" applyFont="1" applyFill="1" applyBorder="1" applyAlignment="1" applyProtection="1">
      <alignment horizontal="left" vertical="center"/>
    </xf>
    <xf numFmtId="0" fontId="22" fillId="0" borderId="9" xfId="0" applyFont="1" applyBorder="1" applyAlignment="1">
      <alignment horizontal="center"/>
    </xf>
    <xf numFmtId="1" fontId="12" fillId="2" borderId="9" xfId="0" applyNumberFormat="1" applyFont="1" applyFill="1" applyBorder="1" applyAlignment="1">
      <alignment horizontal="center" vertical="center"/>
    </xf>
    <xf numFmtId="3" fontId="23" fillId="3" borderId="9" xfId="0" applyNumberFormat="1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/>
    </xf>
    <xf numFmtId="0" fontId="24" fillId="0" borderId="9" xfId="0" applyFont="1" applyBorder="1"/>
    <xf numFmtId="0" fontId="19" fillId="2" borderId="9" xfId="0" applyFont="1" applyFill="1" applyBorder="1" applyAlignment="1">
      <alignment horizontal="center" vertical="center"/>
    </xf>
    <xf numFmtId="0" fontId="19" fillId="2" borderId="9" xfId="0" applyFont="1" applyFill="1" applyBorder="1" applyAlignment="1" applyProtection="1">
      <alignment horizontal="left" vertical="center"/>
    </xf>
    <xf numFmtId="3" fontId="16" fillId="3" borderId="9" xfId="0" applyNumberFormat="1" applyFont="1" applyFill="1" applyBorder="1" applyAlignment="1">
      <alignment horizontal="center" vertical="center"/>
    </xf>
    <xf numFmtId="3" fontId="19" fillId="2" borderId="9" xfId="0" applyNumberFormat="1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0" borderId="0" xfId="0" applyFont="1"/>
    <xf numFmtId="0" fontId="22" fillId="2" borderId="9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3" fontId="22" fillId="2" borderId="9" xfId="0" applyNumberFormat="1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/>
    </xf>
    <xf numFmtId="0" fontId="22" fillId="0" borderId="0" xfId="0" applyFont="1"/>
    <xf numFmtId="3" fontId="16" fillId="2" borderId="9" xfId="0" applyNumberFormat="1" applyFont="1" applyFill="1" applyBorder="1" applyAlignment="1">
      <alignment horizontal="center" vertical="center" wrapText="1"/>
    </xf>
    <xf numFmtId="3" fontId="19" fillId="2" borderId="9" xfId="0" applyNumberFormat="1" applyFont="1" applyFill="1" applyBorder="1" applyAlignment="1">
      <alignment horizontal="center" vertical="center" wrapText="1"/>
    </xf>
    <xf numFmtId="3" fontId="16" fillId="2" borderId="9" xfId="0" applyNumberFormat="1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 vertical="center"/>
    </xf>
    <xf numFmtId="165" fontId="21" fillId="2" borderId="9" xfId="0" applyNumberFormat="1" applyFont="1" applyFill="1" applyBorder="1" applyAlignment="1">
      <alignment horizontal="center" vertical="center"/>
    </xf>
    <xf numFmtId="0" fontId="19" fillId="4" borderId="0" xfId="0" applyFont="1" applyFill="1"/>
    <xf numFmtId="0" fontId="22" fillId="5" borderId="9" xfId="0" applyFont="1" applyFill="1" applyBorder="1" applyAlignment="1"/>
    <xf numFmtId="0" fontId="16" fillId="5" borderId="9" xfId="0" applyFont="1" applyFill="1" applyBorder="1" applyAlignment="1">
      <alignment horizontal="center" wrapText="1"/>
    </xf>
    <xf numFmtId="0" fontId="22" fillId="5" borderId="9" xfId="0" applyFont="1" applyFill="1" applyBorder="1" applyAlignment="1">
      <alignment horizontal="center"/>
    </xf>
    <xf numFmtId="164" fontId="25" fillId="5" borderId="9" xfId="0" applyNumberFormat="1" applyFont="1" applyFill="1" applyBorder="1" applyAlignment="1">
      <alignment horizontal="center" vertical="center"/>
    </xf>
    <xf numFmtId="3" fontId="16" fillId="5" borderId="9" xfId="0" applyNumberFormat="1" applyFont="1" applyFill="1" applyBorder="1" applyAlignment="1">
      <alignment horizontal="center"/>
    </xf>
    <xf numFmtId="0" fontId="16" fillId="5" borderId="9" xfId="0" applyFont="1" applyFill="1" applyBorder="1" applyAlignment="1">
      <alignment horizontal="center"/>
    </xf>
    <xf numFmtId="3" fontId="22" fillId="5" borderId="9" xfId="0" applyNumberFormat="1" applyFont="1" applyFill="1" applyBorder="1" applyAlignment="1">
      <alignment horizontal="center"/>
    </xf>
    <xf numFmtId="0" fontId="16" fillId="5" borderId="9" xfId="0" applyFont="1" applyFill="1" applyBorder="1" applyAlignment="1">
      <alignment horizontal="center" vertical="center"/>
    </xf>
    <xf numFmtId="165" fontId="22" fillId="5" borderId="9" xfId="0" applyNumberFormat="1" applyFont="1" applyFill="1" applyBorder="1" applyAlignment="1">
      <alignment horizontal="center" vertical="center"/>
    </xf>
    <xf numFmtId="0" fontId="0" fillId="5" borderId="0" xfId="0" applyFill="1"/>
    <xf numFmtId="0" fontId="6" fillId="2" borderId="9" xfId="0" applyFont="1" applyFill="1" applyBorder="1"/>
    <xf numFmtId="0" fontId="6" fillId="2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24" fillId="0" borderId="13" xfId="0" applyFont="1" applyBorder="1"/>
    <xf numFmtId="0" fontId="24" fillId="0" borderId="0" xfId="0" applyFont="1" applyBorder="1"/>
    <xf numFmtId="0" fontId="24" fillId="0" borderId="0" xfId="0" applyFont="1"/>
    <xf numFmtId="3" fontId="26" fillId="0" borderId="0" xfId="0" applyNumberFormat="1" applyFont="1"/>
    <xf numFmtId="3" fontId="15" fillId="5" borderId="9" xfId="0" applyNumberFormat="1" applyFont="1" applyFill="1" applyBorder="1" applyAlignment="1">
      <alignment horizontal="center" vertical="center"/>
    </xf>
    <xf numFmtId="3" fontId="20" fillId="5" borderId="9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2" fillId="2" borderId="9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wrapText="1"/>
    </xf>
    <xf numFmtId="0" fontId="27" fillId="2" borderId="0" xfId="0" applyFont="1" applyFill="1" applyAlignment="1"/>
    <xf numFmtId="0" fontId="0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22" fontId="5" fillId="2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2" fontId="4" fillId="2" borderId="3" xfId="0" applyNumberFormat="1" applyFont="1" applyFill="1" applyBorder="1" applyAlignment="1" applyProtection="1">
      <alignment horizontal="center" vertical="center" wrapText="1"/>
    </xf>
    <xf numFmtId="22" fontId="4" fillId="2" borderId="4" xfId="0" applyNumberFormat="1" applyFont="1" applyFill="1" applyBorder="1" applyAlignment="1" applyProtection="1">
      <alignment horizontal="center" vertical="center" wrapText="1"/>
    </xf>
    <xf numFmtId="22" fontId="4" fillId="2" borderId="5" xfId="0" applyNumberFormat="1" applyFont="1" applyFill="1" applyBorder="1" applyAlignment="1" applyProtection="1">
      <alignment horizontal="center" vertical="center" wrapText="1"/>
    </xf>
    <xf numFmtId="22" fontId="4" fillId="2" borderId="11" xfId="0" applyNumberFormat="1" applyFont="1" applyFill="1" applyBorder="1" applyAlignment="1" applyProtection="1">
      <alignment horizontal="center" vertical="center" wrapText="1"/>
    </xf>
    <xf numFmtId="22" fontId="4" fillId="2" borderId="1" xfId="0" applyNumberFormat="1" applyFont="1" applyFill="1" applyBorder="1" applyAlignment="1" applyProtection="1">
      <alignment horizontal="center" vertical="center" wrapText="1"/>
    </xf>
    <xf numFmtId="22" fontId="4" fillId="2" borderId="12" xfId="0" applyNumberFormat="1" applyFont="1" applyFill="1" applyBorder="1" applyAlignment="1" applyProtection="1">
      <alignment horizontal="center" vertical="center" wrapText="1"/>
    </xf>
    <xf numFmtId="22" fontId="5" fillId="2" borderId="6" xfId="0" applyNumberFormat="1" applyFont="1" applyFill="1" applyBorder="1" applyAlignment="1" applyProtection="1">
      <alignment horizontal="center" vertical="center" wrapText="1"/>
    </xf>
    <xf numFmtId="22" fontId="5" fillId="2" borderId="7" xfId="0" applyNumberFormat="1" applyFont="1" applyFill="1" applyBorder="1" applyAlignment="1" applyProtection="1">
      <alignment horizontal="center" vertical="center" wrapText="1"/>
    </xf>
    <xf numFmtId="22" fontId="5" fillId="2" borderId="4" xfId="0" applyNumberFormat="1" applyFont="1" applyFill="1" applyBorder="1" applyAlignment="1" applyProtection="1">
      <alignment horizontal="center" vertical="center" wrapText="1"/>
    </xf>
    <xf numFmtId="22" fontId="5" fillId="2" borderId="5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0" fillId="0" borderId="0" xfId="0" applyAlignment="1">
      <alignment horizontal="center"/>
    </xf>
    <xf numFmtId="22" fontId="10" fillId="2" borderId="6" xfId="0" applyNumberFormat="1" applyFont="1" applyFill="1" applyBorder="1" applyAlignment="1" applyProtection="1">
      <alignment horizontal="center" vertical="center" wrapText="1"/>
    </xf>
    <xf numFmtId="22" fontId="10" fillId="2" borderId="7" xfId="0" applyNumberFormat="1" applyFont="1" applyFill="1" applyBorder="1" applyAlignment="1" applyProtection="1">
      <alignment horizontal="center" vertical="center" wrapText="1"/>
    </xf>
    <xf numFmtId="22" fontId="10" fillId="2" borderId="8" xfId="0" applyNumberFormat="1" applyFont="1" applyFill="1" applyBorder="1" applyAlignment="1" applyProtection="1">
      <alignment horizontal="center" vertical="center" wrapText="1"/>
    </xf>
    <xf numFmtId="22" fontId="10" fillId="2" borderId="3" xfId="0" applyNumberFormat="1" applyFont="1" applyFill="1" applyBorder="1" applyAlignment="1" applyProtection="1">
      <alignment horizontal="center" vertical="center" wrapText="1"/>
    </xf>
    <xf numFmtId="22" fontId="10" fillId="2" borderId="4" xfId="0" applyNumberFormat="1" applyFont="1" applyFill="1" applyBorder="1" applyAlignment="1" applyProtection="1">
      <alignment horizontal="center" vertical="center" wrapText="1"/>
    </xf>
    <xf numFmtId="22" fontId="10" fillId="2" borderId="5" xfId="0" applyNumberFormat="1" applyFont="1" applyFill="1" applyBorder="1" applyAlignment="1" applyProtection="1">
      <alignment horizontal="center" vertical="center" wrapText="1"/>
    </xf>
    <xf numFmtId="22" fontId="11" fillId="2" borderId="2" xfId="0" applyNumberFormat="1" applyFont="1" applyFill="1" applyBorder="1" applyAlignment="1" applyProtection="1">
      <alignment horizontal="center" vertical="center" wrapText="1"/>
    </xf>
    <xf numFmtId="22" fontId="11" fillId="2" borderId="13" xfId="0" applyNumberFormat="1" applyFont="1" applyFill="1" applyBorder="1" applyAlignment="1" applyProtection="1">
      <alignment horizontal="center" vertical="center" wrapText="1"/>
    </xf>
    <xf numFmtId="22" fontId="10" fillId="2" borderId="9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tabSelected="1" view="pageBreakPreview" zoomScale="70" zoomScaleNormal="30" zoomScaleSheet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1" sqref="J20:J21"/>
    </sheetView>
  </sheetViews>
  <sheetFormatPr defaultRowHeight="13.2" x14ac:dyDescent="0.25"/>
  <cols>
    <col min="1" max="1" width="6.6640625" customWidth="1"/>
    <col min="2" max="2" width="34.77734375" style="78" customWidth="1"/>
    <col min="3" max="3" width="9.21875" customWidth="1"/>
    <col min="4" max="4" width="12.33203125" customWidth="1"/>
    <col min="5" max="5" width="7.88671875" customWidth="1"/>
    <col min="6" max="6" width="9.6640625" customWidth="1"/>
    <col min="7" max="7" width="9.77734375" customWidth="1"/>
    <col min="8" max="8" width="11.21875" customWidth="1"/>
    <col min="9" max="9" width="9.88671875" customWidth="1"/>
    <col min="10" max="10" width="10.21875" customWidth="1"/>
    <col min="11" max="11" width="8.44140625" customWidth="1"/>
    <col min="12" max="12" width="12.6640625" customWidth="1"/>
    <col min="13" max="13" width="8.33203125" customWidth="1"/>
    <col min="14" max="14" width="11.33203125" customWidth="1"/>
    <col min="15" max="15" width="10.44140625" customWidth="1"/>
    <col min="16" max="16" width="9" customWidth="1"/>
    <col min="17" max="17" width="12.5546875" customWidth="1"/>
    <col min="18" max="18" width="8.6640625" customWidth="1"/>
    <col min="19" max="19" width="11.77734375" hidden="1" customWidth="1"/>
    <col min="20" max="20" width="9.6640625" hidden="1" customWidth="1"/>
    <col min="21" max="21" width="1.5546875" hidden="1" customWidth="1"/>
    <col min="22" max="22" width="11.5546875" customWidth="1"/>
    <col min="23" max="23" width="9" style="2" customWidth="1"/>
    <col min="24" max="24" width="8.33203125" style="2" customWidth="1"/>
    <col min="25" max="25" width="11.109375" style="81" customWidth="1"/>
    <col min="26" max="26" width="6.77734375" customWidth="1"/>
    <col min="27" max="29" width="8.88671875" style="81"/>
    <col min="30" max="30" width="8.44140625" customWidth="1"/>
    <col min="32" max="32" width="13.33203125" customWidth="1"/>
    <col min="34" max="34" width="10.6640625" customWidth="1"/>
    <col min="35" max="35" width="11.33203125" customWidth="1"/>
  </cols>
  <sheetData>
    <row r="1" spans="1:35" ht="67.2" customHeight="1" x14ac:dyDescent="0.25">
      <c r="B1" s="73"/>
      <c r="C1" s="82" t="s">
        <v>49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79"/>
      <c r="V1" s="1"/>
    </row>
    <row r="2" spans="1:35" ht="53.4" customHeight="1" x14ac:dyDescent="0.4">
      <c r="A2" s="3"/>
      <c r="B2" s="3" t="s">
        <v>0</v>
      </c>
      <c r="C2" s="83" t="s">
        <v>1</v>
      </c>
      <c r="D2" s="84"/>
      <c r="E2" s="84"/>
      <c r="F2" s="85"/>
      <c r="G2" s="89" t="s">
        <v>2</v>
      </c>
      <c r="H2" s="90"/>
      <c r="I2" s="90"/>
      <c r="J2" s="90"/>
      <c r="K2" s="90"/>
      <c r="L2" s="90"/>
      <c r="M2" s="90"/>
      <c r="N2" s="90"/>
      <c r="O2" s="90"/>
      <c r="P2" s="91"/>
      <c r="Q2" s="91"/>
      <c r="R2" s="91"/>
      <c r="S2" s="91"/>
      <c r="T2" s="91"/>
      <c r="U2" s="92"/>
      <c r="V2" s="80"/>
      <c r="W2" s="93" t="s">
        <v>3</v>
      </c>
      <c r="X2" s="96" t="s">
        <v>4</v>
      </c>
      <c r="Y2" s="113" t="s">
        <v>5</v>
      </c>
      <c r="Z2" s="114"/>
      <c r="AA2" s="114"/>
      <c r="AB2" s="115"/>
      <c r="AC2" s="97" t="s">
        <v>6</v>
      </c>
      <c r="AD2" s="98" t="s">
        <v>7</v>
      </c>
      <c r="AF2" s="101" t="s">
        <v>8</v>
      </c>
    </row>
    <row r="3" spans="1:35" ht="37.950000000000003" customHeight="1" x14ac:dyDescent="0.25">
      <c r="A3" s="4"/>
      <c r="B3" s="4"/>
      <c r="C3" s="86"/>
      <c r="D3" s="87"/>
      <c r="E3" s="87"/>
      <c r="F3" s="88"/>
      <c r="G3" s="102" t="s">
        <v>9</v>
      </c>
      <c r="H3" s="103"/>
      <c r="I3" s="103"/>
      <c r="J3" s="104"/>
      <c r="K3" s="105" t="s">
        <v>10</v>
      </c>
      <c r="L3" s="106"/>
      <c r="M3" s="106"/>
      <c r="N3" s="107"/>
      <c r="O3" s="108" t="s">
        <v>11</v>
      </c>
      <c r="P3" s="110" t="s">
        <v>50</v>
      </c>
      <c r="Q3" s="110"/>
      <c r="R3" s="110"/>
      <c r="S3" s="110"/>
      <c r="T3" s="110"/>
      <c r="U3" s="110"/>
      <c r="V3" s="110"/>
      <c r="W3" s="94"/>
      <c r="X3" s="94"/>
      <c r="Y3" s="111" t="s">
        <v>13</v>
      </c>
      <c r="Z3" s="111" t="s">
        <v>14</v>
      </c>
      <c r="AA3" s="111" t="s">
        <v>15</v>
      </c>
      <c r="AB3" s="116" t="s">
        <v>16</v>
      </c>
      <c r="AC3" s="97"/>
      <c r="AD3" s="99"/>
      <c r="AF3" s="101"/>
    </row>
    <row r="4" spans="1:35" ht="35.4" customHeight="1" x14ac:dyDescent="0.25">
      <c r="A4" s="5"/>
      <c r="B4" s="5"/>
      <c r="C4" s="6" t="s">
        <v>17</v>
      </c>
      <c r="D4" s="7" t="s">
        <v>18</v>
      </c>
      <c r="E4" s="7" t="s">
        <v>19</v>
      </c>
      <c r="F4" s="7" t="s">
        <v>20</v>
      </c>
      <c r="G4" s="8" t="s">
        <v>17</v>
      </c>
      <c r="H4" s="9" t="s">
        <v>18</v>
      </c>
      <c r="I4" s="9" t="s">
        <v>19</v>
      </c>
      <c r="J4" s="9" t="s">
        <v>20</v>
      </c>
      <c r="K4" s="8" t="s">
        <v>17</v>
      </c>
      <c r="L4" s="9" t="s">
        <v>18</v>
      </c>
      <c r="M4" s="9" t="s">
        <v>19</v>
      </c>
      <c r="N4" s="9" t="s">
        <v>20</v>
      </c>
      <c r="O4" s="109"/>
      <c r="P4" s="10" t="s">
        <v>17</v>
      </c>
      <c r="Q4" s="11" t="s">
        <v>18</v>
      </c>
      <c r="R4" s="11" t="s">
        <v>19</v>
      </c>
      <c r="S4" s="12" t="s">
        <v>17</v>
      </c>
      <c r="T4" s="9" t="s">
        <v>18</v>
      </c>
      <c r="U4" s="9" t="s">
        <v>19</v>
      </c>
      <c r="V4" s="9" t="s">
        <v>20</v>
      </c>
      <c r="W4" s="95"/>
      <c r="X4" s="95"/>
      <c r="Y4" s="112"/>
      <c r="Z4" s="112"/>
      <c r="AA4" s="112"/>
      <c r="AB4" s="112"/>
      <c r="AC4" s="97"/>
      <c r="AD4" s="100"/>
      <c r="AF4" s="101"/>
      <c r="AG4" t="s">
        <v>9</v>
      </c>
      <c r="AH4" t="s">
        <v>10</v>
      </c>
      <c r="AI4" t="s">
        <v>12</v>
      </c>
    </row>
    <row r="5" spans="1:35" ht="22.8" customHeight="1" x14ac:dyDescent="0.4">
      <c r="A5" s="13">
        <v>1</v>
      </c>
      <c r="B5" s="14" t="s">
        <v>21</v>
      </c>
      <c r="C5" s="15">
        <v>5762</v>
      </c>
      <c r="D5" s="16">
        <v>3250</v>
      </c>
      <c r="E5" s="17">
        <f>D5/C5*100</f>
        <v>56.404026379729252</v>
      </c>
      <c r="F5" s="16">
        <f>D5-AF5</f>
        <v>0</v>
      </c>
      <c r="G5" s="18">
        <v>2000</v>
      </c>
      <c r="H5" s="20">
        <v>1793</v>
      </c>
      <c r="I5" s="16">
        <f t="shared" ref="I5:I32" si="0">H5/G5*100</f>
        <v>89.649999999999991</v>
      </c>
      <c r="J5" s="16">
        <f>H5-AG5</f>
        <v>102</v>
      </c>
      <c r="K5" s="19">
        <v>22000</v>
      </c>
      <c r="L5" s="20">
        <v>24431</v>
      </c>
      <c r="M5" s="16">
        <f>L5/K5*100</f>
        <v>111.05000000000001</v>
      </c>
      <c r="N5" s="16">
        <f>L5-AH5</f>
        <v>2104</v>
      </c>
      <c r="O5" s="16"/>
      <c r="P5" s="19">
        <v>8200</v>
      </c>
      <c r="Q5" s="20"/>
      <c r="R5" s="16">
        <f>Q5/P5*100</f>
        <v>0</v>
      </c>
      <c r="S5" s="21">
        <v>2800</v>
      </c>
      <c r="T5" s="22"/>
      <c r="U5" s="22">
        <f>T5/S5*100</f>
        <v>0</v>
      </c>
      <c r="V5" s="23">
        <f>Q5-AI5</f>
        <v>0</v>
      </c>
      <c r="W5" s="24">
        <v>3513</v>
      </c>
      <c r="X5" s="25">
        <f t="shared" ref="X5:X17" si="1">((H5*0.45)+(L5*0.35)+(Q5/1.33*0.18)+(T5*0.2))/W5*10</f>
        <v>26.637346996868775</v>
      </c>
      <c r="Y5" s="26">
        <v>4315</v>
      </c>
      <c r="Z5" s="27"/>
      <c r="AA5" s="26">
        <v>870</v>
      </c>
      <c r="AB5" s="26">
        <v>20</v>
      </c>
      <c r="AC5" s="26">
        <v>300</v>
      </c>
      <c r="AD5" s="26"/>
      <c r="AF5" s="16">
        <v>3250</v>
      </c>
      <c r="AG5" s="20">
        <v>1691</v>
      </c>
      <c r="AH5" s="20">
        <v>22327</v>
      </c>
      <c r="AI5" s="20"/>
    </row>
    <row r="6" spans="1:35" ht="22.8" x14ac:dyDescent="0.4">
      <c r="A6" s="13">
        <v>3</v>
      </c>
      <c r="B6" s="14" t="s">
        <v>22</v>
      </c>
      <c r="C6" s="15">
        <v>1650</v>
      </c>
      <c r="D6" s="16">
        <v>1209</v>
      </c>
      <c r="E6" s="17">
        <f t="shared" ref="E6:E32" si="2">D6/C6*100</f>
        <v>73.27272727272728</v>
      </c>
      <c r="F6" s="16">
        <f t="shared" ref="F6:F32" si="3">D6-AF6</f>
        <v>50</v>
      </c>
      <c r="G6" s="18">
        <v>800</v>
      </c>
      <c r="H6" s="20">
        <v>970</v>
      </c>
      <c r="I6" s="16">
        <f t="shared" si="0"/>
        <v>121.24999999999999</v>
      </c>
      <c r="J6" s="16">
        <f t="shared" ref="J6:J32" si="4">H6-AG6</f>
        <v>175</v>
      </c>
      <c r="K6" s="19">
        <v>7500</v>
      </c>
      <c r="L6" s="20">
        <v>9334</v>
      </c>
      <c r="M6" s="16">
        <f t="shared" ref="M6:M32" si="5">L6/K6*100</f>
        <v>124.45333333333333</v>
      </c>
      <c r="N6" s="16">
        <f t="shared" ref="N6:N32" si="6">L6-AH6</f>
        <v>559</v>
      </c>
      <c r="O6" s="16">
        <v>852</v>
      </c>
      <c r="P6" s="19">
        <v>10400</v>
      </c>
      <c r="Q6" s="20"/>
      <c r="R6" s="16">
        <f t="shared" ref="R6:R32" si="7">Q6/P6*100</f>
        <v>0</v>
      </c>
      <c r="S6" s="21">
        <v>1000</v>
      </c>
      <c r="T6" s="22"/>
      <c r="U6" s="22">
        <f t="shared" ref="U6:U31" si="8">T6/S6*100</f>
        <v>0</v>
      </c>
      <c r="V6" s="23">
        <f t="shared" ref="V6:V32" si="9">Q6-AI6</f>
        <v>0</v>
      </c>
      <c r="W6" s="24">
        <v>1470</v>
      </c>
      <c r="X6" s="25">
        <f t="shared" si="1"/>
        <v>25.193197278911562</v>
      </c>
      <c r="Y6" s="26">
        <v>1300</v>
      </c>
      <c r="Z6" s="27"/>
      <c r="AA6" s="26">
        <v>300</v>
      </c>
      <c r="AB6" s="26"/>
      <c r="AC6" s="26">
        <v>200</v>
      </c>
      <c r="AD6" s="26"/>
      <c r="AF6" s="16">
        <v>1159</v>
      </c>
      <c r="AG6" s="20">
        <v>795</v>
      </c>
      <c r="AH6" s="20">
        <v>8775</v>
      </c>
      <c r="AI6" s="20"/>
    </row>
    <row r="7" spans="1:35" ht="22.8" x14ac:dyDescent="0.4">
      <c r="A7" s="13">
        <v>4</v>
      </c>
      <c r="B7" s="14" t="s">
        <v>23</v>
      </c>
      <c r="C7" s="15">
        <v>1196</v>
      </c>
      <c r="D7" s="16">
        <v>930</v>
      </c>
      <c r="E7" s="17">
        <f t="shared" si="2"/>
        <v>77.759197324414714</v>
      </c>
      <c r="F7" s="16">
        <f t="shared" si="3"/>
        <v>80</v>
      </c>
      <c r="G7" s="18">
        <v>468</v>
      </c>
      <c r="H7" s="20">
        <v>300</v>
      </c>
      <c r="I7" s="16">
        <f t="shared" si="0"/>
        <v>64.102564102564102</v>
      </c>
      <c r="J7" s="16">
        <f t="shared" si="4"/>
        <v>15</v>
      </c>
      <c r="K7" s="19">
        <v>1645</v>
      </c>
      <c r="L7" s="20">
        <v>1690</v>
      </c>
      <c r="M7" s="16">
        <f t="shared" si="5"/>
        <v>102.7355623100304</v>
      </c>
      <c r="N7" s="16">
        <f t="shared" si="6"/>
        <v>490</v>
      </c>
      <c r="O7" s="16"/>
      <c r="P7" s="19">
        <v>3827</v>
      </c>
      <c r="Q7" s="20"/>
      <c r="R7" s="16">
        <f t="shared" si="7"/>
        <v>0</v>
      </c>
      <c r="S7" s="21">
        <v>470</v>
      </c>
      <c r="T7" s="22"/>
      <c r="U7" s="22">
        <f t="shared" si="8"/>
        <v>0</v>
      </c>
      <c r="V7" s="23">
        <f t="shared" si="9"/>
        <v>0</v>
      </c>
      <c r="W7" s="24">
        <v>450</v>
      </c>
      <c r="X7" s="25">
        <f t="shared" si="1"/>
        <v>16.144444444444442</v>
      </c>
      <c r="Y7" s="26">
        <v>350</v>
      </c>
      <c r="Z7" s="27"/>
      <c r="AA7" s="26"/>
      <c r="AB7" s="26"/>
      <c r="AC7" s="26"/>
      <c r="AD7" s="26"/>
      <c r="AF7" s="16">
        <v>850</v>
      </c>
      <c r="AG7" s="20">
        <v>285</v>
      </c>
      <c r="AH7" s="20">
        <v>1200</v>
      </c>
      <c r="AI7" s="20"/>
    </row>
    <row r="8" spans="1:35" ht="22.8" x14ac:dyDescent="0.4">
      <c r="A8" s="13">
        <v>5</v>
      </c>
      <c r="B8" s="14" t="s">
        <v>24</v>
      </c>
      <c r="C8" s="15">
        <v>1240</v>
      </c>
      <c r="D8" s="16">
        <v>1008</v>
      </c>
      <c r="E8" s="17">
        <f t="shared" si="2"/>
        <v>81.290322580645153</v>
      </c>
      <c r="F8" s="16">
        <f t="shared" si="3"/>
        <v>25</v>
      </c>
      <c r="G8" s="18">
        <v>750</v>
      </c>
      <c r="H8" s="20">
        <v>422</v>
      </c>
      <c r="I8" s="16">
        <f t="shared" si="0"/>
        <v>56.266666666666666</v>
      </c>
      <c r="J8" s="16">
        <f t="shared" si="4"/>
        <v>0</v>
      </c>
      <c r="K8" s="19">
        <v>3190</v>
      </c>
      <c r="L8" s="20">
        <v>3910</v>
      </c>
      <c r="M8" s="16">
        <f t="shared" si="5"/>
        <v>122.5705329153605</v>
      </c>
      <c r="N8" s="16">
        <f t="shared" si="6"/>
        <v>136</v>
      </c>
      <c r="O8" s="16">
        <v>371</v>
      </c>
      <c r="P8" s="19">
        <v>5200</v>
      </c>
      <c r="Q8" s="20"/>
      <c r="R8" s="16">
        <f t="shared" si="7"/>
        <v>0</v>
      </c>
      <c r="S8" s="21">
        <v>900</v>
      </c>
      <c r="T8" s="22"/>
      <c r="U8" s="22">
        <f t="shared" si="8"/>
        <v>0</v>
      </c>
      <c r="V8" s="23">
        <f t="shared" si="9"/>
        <v>0</v>
      </c>
      <c r="W8" s="24">
        <v>957</v>
      </c>
      <c r="X8" s="25">
        <f t="shared" si="1"/>
        <v>16.284221525600838</v>
      </c>
      <c r="Y8" s="26">
        <v>1348</v>
      </c>
      <c r="Z8" s="27"/>
      <c r="AA8" s="26">
        <v>174</v>
      </c>
      <c r="AB8" s="26"/>
      <c r="AC8" s="26"/>
      <c r="AD8" s="26"/>
      <c r="AF8" s="16">
        <v>983</v>
      </c>
      <c r="AG8" s="20">
        <v>422</v>
      </c>
      <c r="AH8" s="20">
        <v>3774</v>
      </c>
      <c r="AI8" s="20"/>
    </row>
    <row r="9" spans="1:35" ht="22.8" x14ac:dyDescent="0.4">
      <c r="A9" s="13">
        <v>6</v>
      </c>
      <c r="B9" s="14" t="s">
        <v>25</v>
      </c>
      <c r="C9" s="15">
        <v>1004</v>
      </c>
      <c r="D9" s="16">
        <v>727</v>
      </c>
      <c r="E9" s="17">
        <f t="shared" si="2"/>
        <v>72.410358565737056</v>
      </c>
      <c r="F9" s="16">
        <f t="shared" si="3"/>
        <v>0</v>
      </c>
      <c r="G9" s="18">
        <v>147</v>
      </c>
      <c r="H9" s="20">
        <v>205</v>
      </c>
      <c r="I9" s="16">
        <f t="shared" si="0"/>
        <v>139.45578231292518</v>
      </c>
      <c r="J9" s="16">
        <f t="shared" si="4"/>
        <v>0</v>
      </c>
      <c r="K9" s="19">
        <v>3100</v>
      </c>
      <c r="L9" s="20">
        <v>3602</v>
      </c>
      <c r="M9" s="16">
        <f t="shared" si="5"/>
        <v>116.19354838709677</v>
      </c>
      <c r="N9" s="16">
        <f t="shared" si="6"/>
        <v>0</v>
      </c>
      <c r="O9" s="16">
        <v>3602</v>
      </c>
      <c r="P9" s="19">
        <v>0</v>
      </c>
      <c r="Q9" s="20"/>
      <c r="R9" s="16"/>
      <c r="S9" s="21">
        <v>300</v>
      </c>
      <c r="T9" s="22"/>
      <c r="U9" s="22">
        <f t="shared" si="8"/>
        <v>0</v>
      </c>
      <c r="V9" s="23">
        <f t="shared" si="9"/>
        <v>0</v>
      </c>
      <c r="W9" s="24">
        <v>651</v>
      </c>
      <c r="X9" s="25">
        <f t="shared" si="1"/>
        <v>20.782642089093702</v>
      </c>
      <c r="Y9" s="26">
        <v>350</v>
      </c>
      <c r="Z9" s="27"/>
      <c r="AA9" s="26"/>
      <c r="AB9" s="26">
        <v>40</v>
      </c>
      <c r="AC9" s="26"/>
      <c r="AD9" s="26"/>
      <c r="AF9" s="16">
        <v>727</v>
      </c>
      <c r="AG9" s="20">
        <v>205</v>
      </c>
      <c r="AH9" s="20">
        <v>3602</v>
      </c>
      <c r="AI9" s="20"/>
    </row>
    <row r="10" spans="1:35" ht="22.8" x14ac:dyDescent="0.4">
      <c r="A10" s="13">
        <v>7</v>
      </c>
      <c r="B10" s="14" t="s">
        <v>26</v>
      </c>
      <c r="C10" s="15">
        <v>415</v>
      </c>
      <c r="D10" s="16">
        <v>300</v>
      </c>
      <c r="E10" s="17">
        <f t="shared" si="2"/>
        <v>72.289156626506028</v>
      </c>
      <c r="F10" s="16">
        <f t="shared" si="3"/>
        <v>0</v>
      </c>
      <c r="G10" s="18">
        <v>275</v>
      </c>
      <c r="H10" s="20">
        <v>400</v>
      </c>
      <c r="I10" s="16">
        <f t="shared" si="0"/>
        <v>145.45454545454547</v>
      </c>
      <c r="J10" s="16">
        <f t="shared" si="4"/>
        <v>0</v>
      </c>
      <c r="K10" s="19">
        <v>730</v>
      </c>
      <c r="L10" s="20">
        <v>120</v>
      </c>
      <c r="M10" s="16">
        <f t="shared" si="5"/>
        <v>16.43835616438356</v>
      </c>
      <c r="N10" s="16">
        <f t="shared" si="6"/>
        <v>0</v>
      </c>
      <c r="O10" s="16"/>
      <c r="P10" s="19">
        <v>2500</v>
      </c>
      <c r="Q10" s="20">
        <v>1250</v>
      </c>
      <c r="R10" s="16">
        <f t="shared" si="7"/>
        <v>50</v>
      </c>
      <c r="S10" s="21">
        <v>300</v>
      </c>
      <c r="T10" s="22"/>
      <c r="U10" s="22">
        <f t="shared" si="8"/>
        <v>0</v>
      </c>
      <c r="V10" s="23">
        <f t="shared" si="9"/>
        <v>0</v>
      </c>
      <c r="W10" s="24">
        <v>436</v>
      </c>
      <c r="X10" s="25">
        <f t="shared" si="1"/>
        <v>8.9718562461198879</v>
      </c>
      <c r="Y10" s="26">
        <v>320</v>
      </c>
      <c r="Z10" s="27"/>
      <c r="AA10" s="26">
        <v>90</v>
      </c>
      <c r="AB10" s="26"/>
      <c r="AC10" s="26">
        <v>24</v>
      </c>
      <c r="AD10" s="26">
        <v>10</v>
      </c>
      <c r="AF10" s="16">
        <v>300</v>
      </c>
      <c r="AG10" s="20">
        <v>400</v>
      </c>
      <c r="AH10" s="20">
        <v>120</v>
      </c>
      <c r="AI10" s="20">
        <v>1250</v>
      </c>
    </row>
    <row r="11" spans="1:35" ht="22.8" x14ac:dyDescent="0.4">
      <c r="A11" s="13">
        <v>8</v>
      </c>
      <c r="B11" s="14" t="s">
        <v>27</v>
      </c>
      <c r="C11" s="15">
        <v>1592</v>
      </c>
      <c r="D11" s="16">
        <v>1339</v>
      </c>
      <c r="E11" s="17">
        <f t="shared" si="2"/>
        <v>84.108040201005025</v>
      </c>
      <c r="F11" s="16">
        <f t="shared" si="3"/>
        <v>0</v>
      </c>
      <c r="G11" s="18">
        <v>1000</v>
      </c>
      <c r="H11" s="20">
        <v>215</v>
      </c>
      <c r="I11" s="16">
        <f t="shared" si="0"/>
        <v>21.5</v>
      </c>
      <c r="J11" s="16">
        <f t="shared" si="4"/>
        <v>0</v>
      </c>
      <c r="K11" s="19">
        <v>4293</v>
      </c>
      <c r="L11" s="20">
        <v>2957</v>
      </c>
      <c r="M11" s="16">
        <f t="shared" si="5"/>
        <v>68.879571395294676</v>
      </c>
      <c r="N11" s="16">
        <f t="shared" si="6"/>
        <v>0</v>
      </c>
      <c r="O11" s="16">
        <v>1457</v>
      </c>
      <c r="P11" s="19">
        <v>4800</v>
      </c>
      <c r="Q11" s="20">
        <v>5250</v>
      </c>
      <c r="R11" s="16">
        <f t="shared" si="7"/>
        <v>109.375</v>
      </c>
      <c r="S11" s="21">
        <v>1042</v>
      </c>
      <c r="T11" s="22"/>
      <c r="U11" s="22">
        <f t="shared" si="8"/>
        <v>0</v>
      </c>
      <c r="V11" s="23">
        <f t="shared" si="9"/>
        <v>0</v>
      </c>
      <c r="W11" s="24">
        <v>1365</v>
      </c>
      <c r="X11" s="25">
        <f t="shared" si="1"/>
        <v>13.496163485637169</v>
      </c>
      <c r="Y11" s="26">
        <v>1189</v>
      </c>
      <c r="Z11" s="27"/>
      <c r="AA11" s="26">
        <v>318</v>
      </c>
      <c r="AB11" s="26"/>
      <c r="AC11" s="26"/>
      <c r="AD11" s="26"/>
      <c r="AF11" s="16">
        <v>1339</v>
      </c>
      <c r="AG11" s="20">
        <v>215</v>
      </c>
      <c r="AH11" s="20">
        <v>2957</v>
      </c>
      <c r="AI11" s="20">
        <v>5250</v>
      </c>
    </row>
    <row r="12" spans="1:35" ht="22.8" x14ac:dyDescent="0.4">
      <c r="A12" s="13">
        <v>9</v>
      </c>
      <c r="B12" s="14" t="s">
        <v>28</v>
      </c>
      <c r="C12" s="15">
        <v>1507</v>
      </c>
      <c r="D12" s="16">
        <v>946</v>
      </c>
      <c r="E12" s="17">
        <f t="shared" si="2"/>
        <v>62.773722627737229</v>
      </c>
      <c r="F12" s="16">
        <f t="shared" si="3"/>
        <v>70</v>
      </c>
      <c r="G12" s="18">
        <v>450</v>
      </c>
      <c r="H12" s="20">
        <v>499</v>
      </c>
      <c r="I12" s="16">
        <f t="shared" si="0"/>
        <v>110.88888888888889</v>
      </c>
      <c r="J12" s="16">
        <f t="shared" si="4"/>
        <v>0</v>
      </c>
      <c r="K12" s="19">
        <v>2800</v>
      </c>
      <c r="L12" s="20">
        <v>4100</v>
      </c>
      <c r="M12" s="16">
        <f t="shared" si="5"/>
        <v>146.42857142857142</v>
      </c>
      <c r="N12" s="16">
        <f t="shared" si="6"/>
        <v>0</v>
      </c>
      <c r="O12" s="16"/>
      <c r="P12" s="19">
        <v>1200</v>
      </c>
      <c r="Q12" s="20"/>
      <c r="R12" s="16">
        <f t="shared" si="7"/>
        <v>0</v>
      </c>
      <c r="S12" s="21">
        <v>300</v>
      </c>
      <c r="T12" s="22"/>
      <c r="U12" s="22">
        <f t="shared" si="8"/>
        <v>0</v>
      </c>
      <c r="V12" s="23">
        <f t="shared" si="9"/>
        <v>0</v>
      </c>
      <c r="W12" s="24">
        <v>450</v>
      </c>
      <c r="X12" s="25">
        <f t="shared" si="1"/>
        <v>36.878888888888888</v>
      </c>
      <c r="Y12" s="26">
        <v>800</v>
      </c>
      <c r="Z12" s="27"/>
      <c r="AA12" s="26"/>
      <c r="AB12" s="26"/>
      <c r="AC12" s="26"/>
      <c r="AD12" s="26"/>
      <c r="AF12" s="16">
        <v>876</v>
      </c>
      <c r="AG12" s="20">
        <v>499</v>
      </c>
      <c r="AH12" s="20">
        <v>4100</v>
      </c>
      <c r="AI12" s="20"/>
    </row>
    <row r="13" spans="1:35" ht="22.8" x14ac:dyDescent="0.4">
      <c r="A13" s="13">
        <v>10</v>
      </c>
      <c r="B13" s="14" t="s">
        <v>29</v>
      </c>
      <c r="C13" s="15">
        <v>612</v>
      </c>
      <c r="D13" s="16">
        <v>547</v>
      </c>
      <c r="E13" s="17">
        <f t="shared" si="2"/>
        <v>89.379084967320267</v>
      </c>
      <c r="F13" s="16">
        <f t="shared" si="3"/>
        <v>0</v>
      </c>
      <c r="G13" s="18">
        <v>530</v>
      </c>
      <c r="H13" s="20">
        <v>552</v>
      </c>
      <c r="I13" s="16">
        <f t="shared" si="0"/>
        <v>104.15094339622641</v>
      </c>
      <c r="J13" s="16">
        <f t="shared" si="4"/>
        <v>0</v>
      </c>
      <c r="K13" s="19">
        <v>1600</v>
      </c>
      <c r="L13" s="20">
        <v>1600</v>
      </c>
      <c r="M13" s="16">
        <f t="shared" si="5"/>
        <v>100</v>
      </c>
      <c r="N13" s="16">
        <f t="shared" si="6"/>
        <v>0</v>
      </c>
      <c r="O13" s="16"/>
      <c r="P13" s="19">
        <v>4000</v>
      </c>
      <c r="Q13" s="20">
        <v>1435</v>
      </c>
      <c r="R13" s="16">
        <f t="shared" si="7"/>
        <v>35.875</v>
      </c>
      <c r="S13" s="21">
        <v>190</v>
      </c>
      <c r="T13" s="22"/>
      <c r="U13" s="22">
        <f t="shared" si="8"/>
        <v>0</v>
      </c>
      <c r="V13" s="23">
        <f t="shared" si="9"/>
        <v>0</v>
      </c>
      <c r="W13" s="24">
        <v>588</v>
      </c>
      <c r="X13" s="25">
        <f t="shared" si="1"/>
        <v>17.051199427139277</v>
      </c>
      <c r="Y13" s="26">
        <v>680</v>
      </c>
      <c r="Z13" s="27"/>
      <c r="AA13" s="26"/>
      <c r="AB13" s="26"/>
      <c r="AC13" s="26">
        <v>60</v>
      </c>
      <c r="AD13" s="26"/>
      <c r="AF13" s="16">
        <v>547</v>
      </c>
      <c r="AG13" s="20">
        <v>552</v>
      </c>
      <c r="AH13" s="20">
        <v>1600</v>
      </c>
      <c r="AI13" s="20">
        <v>1435</v>
      </c>
    </row>
    <row r="14" spans="1:35" ht="22.8" x14ac:dyDescent="0.4">
      <c r="A14" s="13">
        <v>11</v>
      </c>
      <c r="B14" s="14" t="s">
        <v>30</v>
      </c>
      <c r="C14" s="15">
        <v>2953</v>
      </c>
      <c r="D14" s="16">
        <v>1680</v>
      </c>
      <c r="E14" s="17">
        <f t="shared" si="2"/>
        <v>56.891296986115812</v>
      </c>
      <c r="F14" s="16">
        <f t="shared" si="3"/>
        <v>150</v>
      </c>
      <c r="G14" s="18">
        <v>500</v>
      </c>
      <c r="H14" s="20">
        <v>550</v>
      </c>
      <c r="I14" s="16">
        <f t="shared" si="0"/>
        <v>110.00000000000001</v>
      </c>
      <c r="J14" s="16">
        <f t="shared" si="4"/>
        <v>0</v>
      </c>
      <c r="K14" s="19">
        <v>4640</v>
      </c>
      <c r="L14" s="20">
        <v>700</v>
      </c>
      <c r="M14" s="16">
        <f t="shared" si="5"/>
        <v>15.086206896551724</v>
      </c>
      <c r="N14" s="16">
        <f t="shared" si="6"/>
        <v>100</v>
      </c>
      <c r="O14" s="16">
        <v>600</v>
      </c>
      <c r="P14" s="19">
        <v>3200</v>
      </c>
      <c r="Q14" s="20">
        <v>6700</v>
      </c>
      <c r="R14" s="16">
        <f t="shared" si="7"/>
        <v>209.375</v>
      </c>
      <c r="S14" s="21">
        <v>680</v>
      </c>
      <c r="T14" s="22"/>
      <c r="U14" s="22">
        <f t="shared" si="8"/>
        <v>0</v>
      </c>
      <c r="V14" s="23">
        <f t="shared" si="9"/>
        <v>200</v>
      </c>
      <c r="W14" s="24">
        <v>706</v>
      </c>
      <c r="X14" s="25">
        <f t="shared" si="1"/>
        <v>19.81964472086732</v>
      </c>
      <c r="Y14" s="26">
        <v>1000</v>
      </c>
      <c r="Z14" s="27"/>
      <c r="AA14" s="26"/>
      <c r="AB14" s="26"/>
      <c r="AC14" s="26"/>
      <c r="AD14" s="26"/>
      <c r="AF14" s="16">
        <v>1530</v>
      </c>
      <c r="AG14" s="20">
        <v>550</v>
      </c>
      <c r="AH14" s="20">
        <v>600</v>
      </c>
      <c r="AI14" s="20">
        <v>6500</v>
      </c>
    </row>
    <row r="15" spans="1:35" ht="22.8" x14ac:dyDescent="0.4">
      <c r="A15" s="13">
        <v>12</v>
      </c>
      <c r="B15" s="14" t="s">
        <v>31</v>
      </c>
      <c r="C15" s="15">
        <v>2122</v>
      </c>
      <c r="D15" s="20">
        <v>1329</v>
      </c>
      <c r="E15" s="17">
        <f t="shared" si="2"/>
        <v>62.629594721960416</v>
      </c>
      <c r="F15" s="16">
        <f t="shared" si="3"/>
        <v>0</v>
      </c>
      <c r="G15" s="18">
        <v>740</v>
      </c>
      <c r="H15" s="20">
        <v>804</v>
      </c>
      <c r="I15" s="16">
        <f t="shared" si="0"/>
        <v>108.64864864864865</v>
      </c>
      <c r="J15" s="16">
        <f t="shared" si="4"/>
        <v>0</v>
      </c>
      <c r="K15" s="15">
        <v>4450</v>
      </c>
      <c r="L15" s="20">
        <v>3749</v>
      </c>
      <c r="M15" s="16">
        <f t="shared" si="5"/>
        <v>84.247191011235955</v>
      </c>
      <c r="N15" s="16">
        <f t="shared" si="6"/>
        <v>0</v>
      </c>
      <c r="O15" s="16">
        <v>941</v>
      </c>
      <c r="P15" s="19">
        <v>9825</v>
      </c>
      <c r="Q15" s="20">
        <v>4620</v>
      </c>
      <c r="R15" s="16">
        <f t="shared" si="7"/>
        <v>47.022900763358777</v>
      </c>
      <c r="S15" s="21">
        <v>1370</v>
      </c>
      <c r="T15" s="22"/>
      <c r="U15" s="22">
        <f t="shared" si="8"/>
        <v>0</v>
      </c>
      <c r="V15" s="23">
        <f t="shared" si="9"/>
        <v>0</v>
      </c>
      <c r="W15" s="24">
        <v>1318</v>
      </c>
      <c r="X15" s="25">
        <f t="shared" si="1"/>
        <v>17.444712882357635</v>
      </c>
      <c r="Y15" s="26">
        <v>940</v>
      </c>
      <c r="Z15" s="27">
        <v>355</v>
      </c>
      <c r="AA15" s="26">
        <v>200</v>
      </c>
      <c r="AB15" s="26"/>
      <c r="AC15" s="26">
        <v>20</v>
      </c>
      <c r="AD15" s="26"/>
      <c r="AF15" s="20">
        <v>1329</v>
      </c>
      <c r="AG15" s="20">
        <v>804</v>
      </c>
      <c r="AH15" s="20">
        <v>3749</v>
      </c>
      <c r="AI15" s="20">
        <v>4620</v>
      </c>
    </row>
    <row r="16" spans="1:35" ht="22.8" x14ac:dyDescent="0.4">
      <c r="A16" s="13">
        <v>13</v>
      </c>
      <c r="B16" s="14" t="s">
        <v>32</v>
      </c>
      <c r="C16" s="15">
        <v>220</v>
      </c>
      <c r="D16" s="16">
        <v>210</v>
      </c>
      <c r="E16" s="17">
        <f t="shared" si="2"/>
        <v>95.454545454545453</v>
      </c>
      <c r="F16" s="16">
        <f t="shared" si="3"/>
        <v>0</v>
      </c>
      <c r="G16" s="18">
        <v>140</v>
      </c>
      <c r="H16" s="20">
        <v>160</v>
      </c>
      <c r="I16" s="16">
        <f t="shared" si="0"/>
        <v>114.28571428571428</v>
      </c>
      <c r="J16" s="16">
        <f t="shared" si="4"/>
        <v>0</v>
      </c>
      <c r="K16" s="19">
        <v>1150</v>
      </c>
      <c r="L16" s="20">
        <v>1150</v>
      </c>
      <c r="M16" s="16">
        <f t="shared" si="5"/>
        <v>100</v>
      </c>
      <c r="N16" s="16">
        <f t="shared" si="6"/>
        <v>0</v>
      </c>
      <c r="O16" s="16"/>
      <c r="P16" s="19">
        <v>1300</v>
      </c>
      <c r="Q16" s="20"/>
      <c r="R16" s="16">
        <f t="shared" si="7"/>
        <v>0</v>
      </c>
      <c r="S16" s="21">
        <v>400</v>
      </c>
      <c r="T16" s="22"/>
      <c r="U16" s="22">
        <f t="shared" si="8"/>
        <v>0</v>
      </c>
      <c r="V16" s="23">
        <f t="shared" si="9"/>
        <v>0</v>
      </c>
      <c r="W16" s="24">
        <v>254</v>
      </c>
      <c r="X16" s="25">
        <f t="shared" si="1"/>
        <v>18.681102362204726</v>
      </c>
      <c r="Y16" s="26">
        <v>480</v>
      </c>
      <c r="Z16" s="27"/>
      <c r="AA16" s="26"/>
      <c r="AB16" s="26"/>
      <c r="AC16" s="26"/>
      <c r="AD16" s="26"/>
      <c r="AF16" s="16">
        <v>210</v>
      </c>
      <c r="AG16" s="20">
        <v>160</v>
      </c>
      <c r="AH16" s="20">
        <v>1150</v>
      </c>
      <c r="AI16" s="20"/>
    </row>
    <row r="17" spans="1:38" ht="22.8" x14ac:dyDescent="0.4">
      <c r="A17" s="13">
        <v>14</v>
      </c>
      <c r="B17" s="14" t="s">
        <v>33</v>
      </c>
      <c r="C17" s="15">
        <v>983</v>
      </c>
      <c r="D17" s="16">
        <v>497</v>
      </c>
      <c r="E17" s="17">
        <f t="shared" si="2"/>
        <v>50.559511698880975</v>
      </c>
      <c r="F17" s="16">
        <f t="shared" si="3"/>
        <v>17</v>
      </c>
      <c r="G17" s="18">
        <v>445</v>
      </c>
      <c r="H17" s="20">
        <v>205</v>
      </c>
      <c r="I17" s="16">
        <f t="shared" si="0"/>
        <v>46.067415730337082</v>
      </c>
      <c r="J17" s="16">
        <f t="shared" si="4"/>
        <v>20</v>
      </c>
      <c r="K17" s="19">
        <v>0</v>
      </c>
      <c r="L17" s="20"/>
      <c r="M17" s="16"/>
      <c r="N17" s="16">
        <f t="shared" si="6"/>
        <v>0</v>
      </c>
      <c r="O17" s="16"/>
      <c r="P17" s="19">
        <v>4650</v>
      </c>
      <c r="Q17" s="20">
        <v>3050</v>
      </c>
      <c r="R17" s="16">
        <f t="shared" si="7"/>
        <v>65.591397849462368</v>
      </c>
      <c r="S17" s="21">
        <v>315</v>
      </c>
      <c r="T17" s="22"/>
      <c r="U17" s="22">
        <f t="shared" si="8"/>
        <v>0</v>
      </c>
      <c r="V17" s="23">
        <f t="shared" si="9"/>
        <v>0</v>
      </c>
      <c r="W17" s="24">
        <v>380</v>
      </c>
      <c r="X17" s="25">
        <f t="shared" si="1"/>
        <v>13.29031460229521</v>
      </c>
      <c r="Y17" s="26">
        <v>953</v>
      </c>
      <c r="Z17" s="27"/>
      <c r="AA17" s="26"/>
      <c r="AB17" s="26"/>
      <c r="AC17" s="26">
        <v>32</v>
      </c>
      <c r="AD17" s="26"/>
      <c r="AF17" s="16">
        <v>480</v>
      </c>
      <c r="AG17" s="20">
        <v>185</v>
      </c>
      <c r="AH17" s="20"/>
      <c r="AI17" s="20">
        <v>3050</v>
      </c>
    </row>
    <row r="18" spans="1:38" ht="22.8" x14ac:dyDescent="0.4">
      <c r="A18" s="13">
        <v>15</v>
      </c>
      <c r="B18" s="14" t="s">
        <v>34</v>
      </c>
      <c r="C18" s="15">
        <v>1487</v>
      </c>
      <c r="D18" s="16">
        <v>1000</v>
      </c>
      <c r="E18" s="17">
        <f t="shared" si="2"/>
        <v>67.249495628782782</v>
      </c>
      <c r="F18" s="16">
        <f t="shared" si="3"/>
        <v>1000</v>
      </c>
      <c r="G18" s="18">
        <v>0</v>
      </c>
      <c r="H18" s="20"/>
      <c r="I18" s="16"/>
      <c r="J18" s="16">
        <f t="shared" si="4"/>
        <v>0</v>
      </c>
      <c r="K18" s="19">
        <v>0</v>
      </c>
      <c r="L18" s="20"/>
      <c r="M18" s="16"/>
      <c r="N18" s="16">
        <f t="shared" si="6"/>
        <v>0</v>
      </c>
      <c r="O18" s="16"/>
      <c r="P18" s="19">
        <v>0</v>
      </c>
      <c r="Q18" s="20"/>
      <c r="R18" s="16"/>
      <c r="S18" s="21">
        <v>0</v>
      </c>
      <c r="T18" s="22"/>
      <c r="U18" s="22" t="e">
        <f t="shared" si="8"/>
        <v>#DIV/0!</v>
      </c>
      <c r="V18" s="23">
        <f t="shared" si="9"/>
        <v>0</v>
      </c>
      <c r="W18" s="24">
        <v>0</v>
      </c>
      <c r="X18" s="25"/>
      <c r="Y18" s="26"/>
      <c r="Z18" s="27"/>
      <c r="AA18" s="26"/>
      <c r="AB18" s="26"/>
      <c r="AC18" s="26"/>
      <c r="AD18" s="26"/>
      <c r="AF18" s="16"/>
      <c r="AG18" s="20"/>
      <c r="AH18" s="20"/>
      <c r="AI18" s="20"/>
    </row>
    <row r="19" spans="1:38" ht="22.8" x14ac:dyDescent="0.4">
      <c r="A19" s="13">
        <v>16</v>
      </c>
      <c r="B19" s="14" t="s">
        <v>35</v>
      </c>
      <c r="C19" s="15">
        <v>550</v>
      </c>
      <c r="D19" s="16">
        <v>485</v>
      </c>
      <c r="E19" s="17">
        <f t="shared" si="2"/>
        <v>88.181818181818187</v>
      </c>
      <c r="F19" s="16">
        <f t="shared" si="3"/>
        <v>10</v>
      </c>
      <c r="G19" s="18">
        <v>370</v>
      </c>
      <c r="H19" s="20">
        <v>321</v>
      </c>
      <c r="I19" s="16">
        <f t="shared" si="0"/>
        <v>86.756756756756758</v>
      </c>
      <c r="J19" s="16">
        <f t="shared" si="4"/>
        <v>0</v>
      </c>
      <c r="K19" s="19">
        <v>402</v>
      </c>
      <c r="L19" s="20"/>
      <c r="M19" s="16">
        <f t="shared" si="5"/>
        <v>0</v>
      </c>
      <c r="N19" s="16">
        <f t="shared" si="6"/>
        <v>0</v>
      </c>
      <c r="O19" s="16"/>
      <c r="P19" s="19">
        <v>2690</v>
      </c>
      <c r="Q19" s="20">
        <v>2454</v>
      </c>
      <c r="R19" s="16">
        <f t="shared" si="7"/>
        <v>91.226765799256498</v>
      </c>
      <c r="S19" s="21">
        <v>300</v>
      </c>
      <c r="T19" s="22"/>
      <c r="U19" s="22">
        <f t="shared" si="8"/>
        <v>0</v>
      </c>
      <c r="V19" s="23">
        <f t="shared" si="9"/>
        <v>143</v>
      </c>
      <c r="W19" s="24">
        <v>257</v>
      </c>
      <c r="X19" s="25">
        <f>((H19*0.45)+(L19*0.35)+(Q19/1.33*0.18)+(T19*0.2))/W19*10</f>
        <v>18.543591468944737</v>
      </c>
      <c r="Y19" s="26">
        <v>365</v>
      </c>
      <c r="Z19" s="27"/>
      <c r="AA19" s="26"/>
      <c r="AB19" s="26"/>
      <c r="AC19" s="26"/>
      <c r="AD19" s="26"/>
      <c r="AF19" s="16">
        <v>475</v>
      </c>
      <c r="AG19" s="20">
        <v>321</v>
      </c>
      <c r="AH19" s="20"/>
      <c r="AI19" s="20">
        <v>2311</v>
      </c>
    </row>
    <row r="20" spans="1:38" ht="22.8" x14ac:dyDescent="0.4">
      <c r="A20" s="13">
        <v>17</v>
      </c>
      <c r="B20" s="14" t="s">
        <v>36</v>
      </c>
      <c r="C20" s="15">
        <v>360</v>
      </c>
      <c r="D20" s="16">
        <v>320</v>
      </c>
      <c r="E20" s="17">
        <f t="shared" si="2"/>
        <v>88.888888888888886</v>
      </c>
      <c r="F20" s="16">
        <f t="shared" si="3"/>
        <v>0</v>
      </c>
      <c r="G20" s="18">
        <v>154</v>
      </c>
      <c r="H20" s="20">
        <v>155</v>
      </c>
      <c r="I20" s="16">
        <f t="shared" si="0"/>
        <v>100.64935064935065</v>
      </c>
      <c r="J20" s="16">
        <f t="shared" si="4"/>
        <v>0</v>
      </c>
      <c r="K20" s="19">
        <v>0</v>
      </c>
      <c r="L20" s="20"/>
      <c r="M20" s="16"/>
      <c r="N20" s="16">
        <f t="shared" si="6"/>
        <v>0</v>
      </c>
      <c r="O20" s="16"/>
      <c r="P20" s="19">
        <v>2620</v>
      </c>
      <c r="Q20" s="20">
        <v>2100</v>
      </c>
      <c r="R20" s="16">
        <f t="shared" si="7"/>
        <v>80.152671755725194</v>
      </c>
      <c r="S20" s="21">
        <v>100</v>
      </c>
      <c r="T20" s="22"/>
      <c r="U20" s="22">
        <f t="shared" si="8"/>
        <v>0</v>
      </c>
      <c r="V20" s="23">
        <f t="shared" si="9"/>
        <v>0</v>
      </c>
      <c r="W20" s="24">
        <v>135</v>
      </c>
      <c r="X20" s="25">
        <f>((H20*0.45)+(L20*0.35)+(Q20/1.33*0.18)+(T20*0.2))/W20*10</f>
        <v>26.219298245614034</v>
      </c>
      <c r="Y20" s="26">
        <v>60</v>
      </c>
      <c r="Z20" s="27"/>
      <c r="AA20" s="26"/>
      <c r="AB20" s="26"/>
      <c r="AC20" s="26"/>
      <c r="AD20" s="26"/>
      <c r="AF20" s="16">
        <v>320</v>
      </c>
      <c r="AG20" s="20">
        <v>155</v>
      </c>
      <c r="AH20" s="20"/>
      <c r="AI20" s="20">
        <v>2100</v>
      </c>
    </row>
    <row r="21" spans="1:38" ht="22.8" x14ac:dyDescent="0.4">
      <c r="A21" s="13">
        <v>18</v>
      </c>
      <c r="B21" s="28" t="s">
        <v>37</v>
      </c>
      <c r="C21" s="15">
        <v>533</v>
      </c>
      <c r="D21" s="16">
        <v>120</v>
      </c>
      <c r="E21" s="17">
        <f t="shared" si="2"/>
        <v>22.514071294559098</v>
      </c>
      <c r="F21" s="16">
        <f t="shared" si="3"/>
        <v>0</v>
      </c>
      <c r="G21" s="18">
        <v>0</v>
      </c>
      <c r="H21" s="20"/>
      <c r="I21" s="16"/>
      <c r="J21" s="16">
        <f t="shared" si="4"/>
        <v>0</v>
      </c>
      <c r="K21" s="19"/>
      <c r="L21" s="20"/>
      <c r="M21" s="16"/>
      <c r="N21" s="16">
        <f t="shared" si="6"/>
        <v>0</v>
      </c>
      <c r="O21" s="16"/>
      <c r="P21" s="19"/>
      <c r="Q21" s="20"/>
      <c r="R21" s="16"/>
      <c r="S21" s="21">
        <v>0</v>
      </c>
      <c r="T21" s="22"/>
      <c r="U21" s="22" t="e">
        <f t="shared" si="8"/>
        <v>#DIV/0!</v>
      </c>
      <c r="V21" s="23">
        <f t="shared" si="9"/>
        <v>0</v>
      </c>
      <c r="W21" s="24">
        <v>0</v>
      </c>
      <c r="X21" s="25"/>
      <c r="Y21" s="26"/>
      <c r="Z21" s="27"/>
      <c r="AA21" s="26"/>
      <c r="AB21" s="26"/>
      <c r="AC21" s="26"/>
      <c r="AD21" s="29">
        <v>170</v>
      </c>
      <c r="AF21" s="16">
        <v>120</v>
      </c>
      <c r="AG21" s="20"/>
      <c r="AH21" s="20"/>
      <c r="AI21" s="20"/>
    </row>
    <row r="22" spans="1:38" ht="22.8" x14ac:dyDescent="0.4">
      <c r="A22" s="13">
        <v>20</v>
      </c>
      <c r="B22" s="28" t="s">
        <v>38</v>
      </c>
      <c r="C22" s="15">
        <v>1763</v>
      </c>
      <c r="D22" s="16">
        <v>1663</v>
      </c>
      <c r="E22" s="17">
        <f t="shared" si="2"/>
        <v>94.32785025524673</v>
      </c>
      <c r="F22" s="16">
        <f t="shared" si="3"/>
        <v>50</v>
      </c>
      <c r="G22" s="18">
        <v>371</v>
      </c>
      <c r="H22" s="20">
        <v>570</v>
      </c>
      <c r="I22" s="16">
        <f t="shared" si="0"/>
        <v>153.63881401617249</v>
      </c>
      <c r="J22" s="16">
        <f t="shared" si="4"/>
        <v>0</v>
      </c>
      <c r="K22" s="19">
        <v>1200</v>
      </c>
      <c r="L22" s="20">
        <v>230</v>
      </c>
      <c r="M22" s="16">
        <f t="shared" si="5"/>
        <v>19.166666666666668</v>
      </c>
      <c r="N22" s="16">
        <f t="shared" si="6"/>
        <v>70</v>
      </c>
      <c r="O22" s="16">
        <v>230</v>
      </c>
      <c r="P22" s="19"/>
      <c r="Q22" s="20"/>
      <c r="R22" s="16"/>
      <c r="S22" s="21">
        <v>100</v>
      </c>
      <c r="T22" s="22"/>
      <c r="U22" s="22">
        <f t="shared" si="8"/>
        <v>0</v>
      </c>
      <c r="V22" s="23">
        <f t="shared" si="9"/>
        <v>0</v>
      </c>
      <c r="W22" s="24">
        <v>217</v>
      </c>
      <c r="X22" s="25">
        <f>((H22*0.45)+(L22*0.35)+(Q22/1.33*0.18)+(T22*0.2))/W22*10</f>
        <v>15.529953917050692</v>
      </c>
      <c r="Y22" s="26"/>
      <c r="Z22" s="27"/>
      <c r="AA22" s="26"/>
      <c r="AB22" s="26"/>
      <c r="AC22" s="26"/>
      <c r="AD22" s="26"/>
      <c r="AF22" s="16">
        <v>1613</v>
      </c>
      <c r="AG22" s="20">
        <v>570</v>
      </c>
      <c r="AH22" s="20">
        <v>160</v>
      </c>
      <c r="AI22" s="20"/>
    </row>
    <row r="23" spans="1:38" ht="22.8" x14ac:dyDescent="0.4">
      <c r="A23" s="13">
        <v>21</v>
      </c>
      <c r="B23" s="28" t="s">
        <v>39</v>
      </c>
      <c r="C23" s="15">
        <v>0</v>
      </c>
      <c r="D23" s="20"/>
      <c r="E23" s="17"/>
      <c r="F23" s="16">
        <f t="shared" si="3"/>
        <v>0</v>
      </c>
      <c r="G23" s="18">
        <v>0</v>
      </c>
      <c r="H23" s="20"/>
      <c r="I23" s="16"/>
      <c r="J23" s="16">
        <f t="shared" si="4"/>
        <v>0</v>
      </c>
      <c r="K23" s="15"/>
      <c r="L23" s="20"/>
      <c r="M23" s="16"/>
      <c r="N23" s="16">
        <f t="shared" si="6"/>
        <v>0</v>
      </c>
      <c r="O23" s="16"/>
      <c r="P23" s="19"/>
      <c r="Q23" s="20"/>
      <c r="R23" s="16"/>
      <c r="S23" s="21"/>
      <c r="T23" s="22"/>
      <c r="U23" s="22"/>
      <c r="V23" s="23">
        <f t="shared" si="9"/>
        <v>0</v>
      </c>
      <c r="W23" s="24">
        <v>0</v>
      </c>
      <c r="X23" s="25"/>
      <c r="Y23" s="26"/>
      <c r="Z23" s="27">
        <v>200</v>
      </c>
      <c r="AA23" s="26"/>
      <c r="AB23" s="26"/>
      <c r="AC23" s="26"/>
      <c r="AD23" s="26"/>
      <c r="AF23" s="20"/>
      <c r="AG23" s="20"/>
      <c r="AH23" s="20"/>
      <c r="AI23" s="20"/>
    </row>
    <row r="24" spans="1:38" ht="22.8" x14ac:dyDescent="0.4">
      <c r="A24" s="13">
        <v>22</v>
      </c>
      <c r="B24" s="28" t="s">
        <v>40</v>
      </c>
      <c r="C24" s="15">
        <v>1445</v>
      </c>
      <c r="D24" s="16">
        <v>503</v>
      </c>
      <c r="E24" s="17">
        <f t="shared" si="2"/>
        <v>34.80968858131488</v>
      </c>
      <c r="F24" s="16">
        <f t="shared" si="3"/>
        <v>0</v>
      </c>
      <c r="G24" s="18">
        <v>860</v>
      </c>
      <c r="H24" s="20">
        <v>557</v>
      </c>
      <c r="I24" s="16">
        <f t="shared" si="0"/>
        <v>64.767441860465112</v>
      </c>
      <c r="J24" s="16">
        <f t="shared" si="4"/>
        <v>0</v>
      </c>
      <c r="K24" s="19"/>
      <c r="L24" s="20">
        <v>1434</v>
      </c>
      <c r="M24" s="16"/>
      <c r="N24" s="16">
        <f t="shared" si="6"/>
        <v>0</v>
      </c>
      <c r="O24" s="16"/>
      <c r="P24" s="19">
        <v>13523</v>
      </c>
      <c r="Q24" s="20"/>
      <c r="R24" s="16">
        <f t="shared" si="7"/>
        <v>0</v>
      </c>
      <c r="S24" s="21">
        <v>33</v>
      </c>
      <c r="T24" s="22"/>
      <c r="U24" s="22">
        <f t="shared" si="8"/>
        <v>0</v>
      </c>
      <c r="V24" s="23">
        <f t="shared" si="9"/>
        <v>0</v>
      </c>
      <c r="W24" s="24">
        <v>415</v>
      </c>
      <c r="X24" s="25">
        <f>((H24*0.45)+(L24*0.35)+(Q24/1.33*0.18)+(T24*0.2))/W24*10</f>
        <v>18.133734939759034</v>
      </c>
      <c r="Y24" s="26">
        <v>1737</v>
      </c>
      <c r="Z24" s="27"/>
      <c r="AA24" s="26"/>
      <c r="AB24" s="26"/>
      <c r="AC24" s="26"/>
      <c r="AD24" s="26"/>
      <c r="AF24" s="16">
        <v>503</v>
      </c>
      <c r="AG24" s="20">
        <v>557</v>
      </c>
      <c r="AH24" s="20">
        <v>1434</v>
      </c>
      <c r="AI24" s="20"/>
    </row>
    <row r="25" spans="1:38" ht="22.8" x14ac:dyDescent="0.4">
      <c r="A25" s="30">
        <v>23</v>
      </c>
      <c r="B25" s="28" t="s">
        <v>41</v>
      </c>
      <c r="C25" s="15"/>
      <c r="D25" s="16"/>
      <c r="E25" s="17"/>
      <c r="F25" s="16">
        <f t="shared" si="3"/>
        <v>0</v>
      </c>
      <c r="G25" s="19"/>
      <c r="H25" s="20"/>
      <c r="I25" s="16"/>
      <c r="J25" s="16">
        <f t="shared" si="4"/>
        <v>0</v>
      </c>
      <c r="K25" s="19"/>
      <c r="L25" s="20"/>
      <c r="M25" s="16"/>
      <c r="N25" s="16">
        <f t="shared" si="6"/>
        <v>0</v>
      </c>
      <c r="O25" s="16"/>
      <c r="P25" s="19"/>
      <c r="Q25" s="20"/>
      <c r="R25" s="16"/>
      <c r="S25" s="21"/>
      <c r="T25" s="22"/>
      <c r="U25" s="22"/>
      <c r="V25" s="23">
        <f t="shared" si="9"/>
        <v>0</v>
      </c>
      <c r="W25" s="24">
        <v>0</v>
      </c>
      <c r="X25" s="25"/>
      <c r="Y25" s="26"/>
      <c r="Z25" s="27"/>
      <c r="AA25" s="26"/>
      <c r="AB25" s="26"/>
      <c r="AC25" s="26"/>
      <c r="AD25" s="26"/>
      <c r="AF25" s="16"/>
      <c r="AG25" s="20"/>
      <c r="AH25" s="20"/>
      <c r="AI25" s="20"/>
    </row>
    <row r="26" spans="1:38" ht="22.8" x14ac:dyDescent="0.4">
      <c r="A26" s="30">
        <v>24</v>
      </c>
      <c r="B26" s="28" t="s">
        <v>42</v>
      </c>
      <c r="C26" s="15">
        <v>185</v>
      </c>
      <c r="D26" s="16">
        <v>160</v>
      </c>
      <c r="E26" s="17">
        <f t="shared" si="2"/>
        <v>86.486486486486484</v>
      </c>
      <c r="F26" s="16">
        <f t="shared" si="3"/>
        <v>0</v>
      </c>
      <c r="G26" s="19"/>
      <c r="H26" s="20"/>
      <c r="I26" s="16"/>
      <c r="J26" s="16">
        <f t="shared" si="4"/>
        <v>0</v>
      </c>
      <c r="K26" s="19"/>
      <c r="L26" s="20">
        <v>1400</v>
      </c>
      <c r="M26" s="16"/>
      <c r="N26" s="16">
        <f t="shared" si="6"/>
        <v>0</v>
      </c>
      <c r="O26" s="16"/>
      <c r="P26" s="19"/>
      <c r="Q26" s="20"/>
      <c r="R26" s="16"/>
      <c r="S26" s="21"/>
      <c r="T26" s="22"/>
      <c r="U26" s="22"/>
      <c r="V26" s="23">
        <f t="shared" si="9"/>
        <v>0</v>
      </c>
      <c r="W26" s="24">
        <v>0</v>
      </c>
      <c r="X26" s="25"/>
      <c r="Y26" s="26"/>
      <c r="Z26" s="27"/>
      <c r="AA26" s="26"/>
      <c r="AB26" s="26"/>
      <c r="AC26" s="26"/>
      <c r="AD26" s="26"/>
      <c r="AF26" s="16">
        <v>160</v>
      </c>
      <c r="AG26" s="20"/>
      <c r="AH26" s="20">
        <v>1400</v>
      </c>
      <c r="AI26" s="20"/>
    </row>
    <row r="27" spans="1:38" ht="22.8" x14ac:dyDescent="0.4">
      <c r="A27" s="30">
        <v>25</v>
      </c>
      <c r="B27" s="28" t="s">
        <v>43</v>
      </c>
      <c r="C27" s="31">
        <v>117</v>
      </c>
      <c r="D27" s="16"/>
      <c r="E27" s="17">
        <f t="shared" si="2"/>
        <v>0</v>
      </c>
      <c r="F27" s="16">
        <f t="shared" si="3"/>
        <v>0</v>
      </c>
      <c r="G27" s="19"/>
      <c r="H27" s="20"/>
      <c r="I27" s="16"/>
      <c r="J27" s="16">
        <f t="shared" si="4"/>
        <v>0</v>
      </c>
      <c r="K27" s="19"/>
      <c r="L27" s="20"/>
      <c r="M27" s="16"/>
      <c r="N27" s="16">
        <f t="shared" si="6"/>
        <v>0</v>
      </c>
      <c r="O27" s="16"/>
      <c r="P27" s="19"/>
      <c r="Q27" s="20"/>
      <c r="R27" s="16"/>
      <c r="S27" s="21"/>
      <c r="T27" s="22"/>
      <c r="U27" s="22"/>
      <c r="V27" s="23">
        <f t="shared" si="9"/>
        <v>0</v>
      </c>
      <c r="W27" s="24">
        <v>0</v>
      </c>
      <c r="X27" s="25"/>
      <c r="Y27" s="26"/>
      <c r="Z27" s="27"/>
      <c r="AA27" s="26"/>
      <c r="AB27" s="26"/>
      <c r="AC27" s="26"/>
      <c r="AD27" s="26"/>
      <c r="AF27" s="16"/>
      <c r="AG27" s="20"/>
      <c r="AH27" s="20"/>
      <c r="AI27" s="20"/>
    </row>
    <row r="28" spans="1:38" ht="22.8" x14ac:dyDescent="0.4">
      <c r="A28" s="30">
        <v>26</v>
      </c>
      <c r="B28" s="28" t="s">
        <v>44</v>
      </c>
      <c r="C28" s="15">
        <v>560</v>
      </c>
      <c r="D28" s="16">
        <v>260</v>
      </c>
      <c r="E28" s="17">
        <f t="shared" si="2"/>
        <v>46.428571428571431</v>
      </c>
      <c r="F28" s="16">
        <f t="shared" si="3"/>
        <v>0</v>
      </c>
      <c r="G28" s="19"/>
      <c r="H28" s="20">
        <v>89</v>
      </c>
      <c r="I28" s="16"/>
      <c r="J28" s="16">
        <f t="shared" si="4"/>
        <v>0</v>
      </c>
      <c r="K28" s="19"/>
      <c r="L28" s="20"/>
      <c r="M28" s="16"/>
      <c r="N28" s="16">
        <f t="shared" si="6"/>
        <v>0</v>
      </c>
      <c r="O28" s="16"/>
      <c r="P28" s="19"/>
      <c r="Q28" s="20"/>
      <c r="R28" s="16"/>
      <c r="S28" s="21"/>
      <c r="T28" s="22"/>
      <c r="U28" s="22"/>
      <c r="V28" s="23">
        <f t="shared" si="9"/>
        <v>0</v>
      </c>
      <c r="W28" s="24">
        <v>0</v>
      </c>
      <c r="X28" s="25"/>
      <c r="Y28" s="32"/>
      <c r="Z28" s="33"/>
      <c r="AA28" s="32"/>
      <c r="AB28" s="32"/>
      <c r="AC28" s="32"/>
      <c r="AD28" s="26"/>
      <c r="AF28" s="16">
        <v>260</v>
      </c>
      <c r="AG28" s="20">
        <v>89</v>
      </c>
      <c r="AH28" s="20"/>
      <c r="AI28" s="20"/>
    </row>
    <row r="29" spans="1:38" s="39" customFormat="1" ht="22.8" x14ac:dyDescent="0.4">
      <c r="A29" s="34"/>
      <c r="B29" s="35" t="s">
        <v>45</v>
      </c>
      <c r="C29" s="36">
        <f>SUM(C5:C28)</f>
        <v>28256</v>
      </c>
      <c r="D29" s="37">
        <f>SUM(D5:D28)</f>
        <v>18483</v>
      </c>
      <c r="E29" s="17">
        <f t="shared" si="2"/>
        <v>65.412655719139295</v>
      </c>
      <c r="F29" s="16">
        <f t="shared" si="3"/>
        <v>1452</v>
      </c>
      <c r="G29" s="36">
        <f>SUM(G5:G28)</f>
        <v>10000</v>
      </c>
      <c r="H29" s="37">
        <f>SUM(H5:H28)</f>
        <v>8767</v>
      </c>
      <c r="I29" s="17">
        <f t="shared" si="0"/>
        <v>87.67</v>
      </c>
      <c r="J29" s="16">
        <f t="shared" si="4"/>
        <v>312</v>
      </c>
      <c r="K29" s="36">
        <f>SUM(K5:K28)</f>
        <v>58700</v>
      </c>
      <c r="L29" s="37">
        <f>SUM(L5:L28)</f>
        <v>60407</v>
      </c>
      <c r="M29" s="16">
        <f t="shared" si="5"/>
        <v>102.90800681431006</v>
      </c>
      <c r="N29" s="16">
        <f t="shared" si="6"/>
        <v>3459</v>
      </c>
      <c r="O29" s="37">
        <f>SUM(O5:O28)</f>
        <v>8053</v>
      </c>
      <c r="P29" s="36">
        <f>SUM(P5:P28)</f>
        <v>77935</v>
      </c>
      <c r="Q29" s="37">
        <f>SUM(Q5:Q28)</f>
        <v>26859</v>
      </c>
      <c r="R29" s="17">
        <f t="shared" si="7"/>
        <v>34.463334830307311</v>
      </c>
      <c r="S29" s="21">
        <f>SUM(S5:S28)</f>
        <v>10600</v>
      </c>
      <c r="T29" s="26">
        <f>SUM(T5:T28)</f>
        <v>0</v>
      </c>
      <c r="U29" s="22">
        <f t="shared" si="8"/>
        <v>0</v>
      </c>
      <c r="V29" s="23">
        <f t="shared" si="9"/>
        <v>343</v>
      </c>
      <c r="W29" s="24">
        <f>SUM(W5:W28)</f>
        <v>13562</v>
      </c>
      <c r="X29" s="25">
        <f>((H29*0.45)+(L29*0.35)+(Q29/1.33*0.18)+(T29*0.2))/W29*10</f>
        <v>21.178773508021639</v>
      </c>
      <c r="Y29" s="38">
        <f t="shared" ref="Y29:AL29" si="10">SUM(Y5:Y28)</f>
        <v>16187</v>
      </c>
      <c r="Z29" s="38">
        <f t="shared" si="10"/>
        <v>555</v>
      </c>
      <c r="AA29" s="38">
        <f t="shared" si="10"/>
        <v>1952</v>
      </c>
      <c r="AB29" s="38">
        <f t="shared" si="10"/>
        <v>60</v>
      </c>
      <c r="AC29" s="38">
        <f t="shared" si="10"/>
        <v>636</v>
      </c>
      <c r="AD29" s="38">
        <f t="shared" si="10"/>
        <v>180</v>
      </c>
      <c r="AE29" s="38">
        <f t="shared" si="10"/>
        <v>0</v>
      </c>
      <c r="AF29" s="37">
        <f>SUM(AF5:AF28)</f>
        <v>17031</v>
      </c>
      <c r="AG29" s="37">
        <f>SUM(AG5:AG28)</f>
        <v>8455</v>
      </c>
      <c r="AH29" s="37">
        <f>SUM(AH5:AH28)</f>
        <v>56948</v>
      </c>
      <c r="AI29" s="37">
        <f>SUM(AI5:AI28)</f>
        <v>26516</v>
      </c>
      <c r="AJ29" s="38">
        <f t="shared" si="10"/>
        <v>0</v>
      </c>
      <c r="AK29" s="38">
        <f t="shared" si="10"/>
        <v>0</v>
      </c>
      <c r="AL29" s="38">
        <f t="shared" si="10"/>
        <v>0</v>
      </c>
    </row>
    <row r="30" spans="1:38" s="45" customFormat="1" ht="22.8" x14ac:dyDescent="0.4">
      <c r="A30" s="40"/>
      <c r="B30" s="74" t="s">
        <v>46</v>
      </c>
      <c r="C30" s="41">
        <v>7635</v>
      </c>
      <c r="D30" s="42">
        <v>6300</v>
      </c>
      <c r="E30" s="17">
        <f t="shared" si="2"/>
        <v>82.514734774066795</v>
      </c>
      <c r="F30" s="16">
        <f t="shared" si="3"/>
        <v>1100</v>
      </c>
      <c r="G30" s="41">
        <v>1500</v>
      </c>
      <c r="H30" s="42">
        <v>1500</v>
      </c>
      <c r="I30" s="16">
        <f t="shared" si="0"/>
        <v>100</v>
      </c>
      <c r="J30" s="16">
        <f t="shared" si="4"/>
        <v>300</v>
      </c>
      <c r="K30" s="41">
        <v>4420</v>
      </c>
      <c r="L30" s="42">
        <v>4100</v>
      </c>
      <c r="M30" s="17">
        <f t="shared" si="5"/>
        <v>92.76018099547511</v>
      </c>
      <c r="N30" s="16">
        <f t="shared" si="6"/>
        <v>1000</v>
      </c>
      <c r="O30" s="16">
        <v>350</v>
      </c>
      <c r="P30" s="36">
        <v>9400</v>
      </c>
      <c r="Q30" s="43">
        <v>4300</v>
      </c>
      <c r="R30" s="16">
        <f t="shared" si="7"/>
        <v>45.744680851063826</v>
      </c>
      <c r="S30" s="44">
        <v>5000</v>
      </c>
      <c r="T30" s="29"/>
      <c r="U30" s="22">
        <f t="shared" si="8"/>
        <v>0</v>
      </c>
      <c r="V30" s="23">
        <f t="shared" si="9"/>
        <v>0</v>
      </c>
      <c r="W30" s="24">
        <v>2390</v>
      </c>
      <c r="X30" s="25">
        <f>((H30*0.45)+(L30*0.35)+(Q30/1.33*0.18)+(T30*0.2))/W30*10</f>
        <v>11.263409569949978</v>
      </c>
      <c r="Y30" s="26">
        <v>4000</v>
      </c>
      <c r="Z30" s="27"/>
      <c r="AA30" s="26"/>
      <c r="AB30" s="26">
        <v>500</v>
      </c>
      <c r="AC30" s="26"/>
      <c r="AD30" s="27">
        <v>460</v>
      </c>
      <c r="AF30" s="42">
        <v>5200</v>
      </c>
      <c r="AG30" s="42">
        <v>1200</v>
      </c>
      <c r="AH30" s="42">
        <v>3100</v>
      </c>
      <c r="AI30" s="43">
        <v>4300</v>
      </c>
    </row>
    <row r="31" spans="1:38" s="53" customFormat="1" ht="22.8" x14ac:dyDescent="0.4">
      <c r="A31" s="34"/>
      <c r="B31" s="75" t="s">
        <v>47</v>
      </c>
      <c r="C31" s="46">
        <f>SUM(C29:C30)</f>
        <v>35891</v>
      </c>
      <c r="D31" s="47">
        <f>SUM(D29:D30)</f>
        <v>24783</v>
      </c>
      <c r="E31" s="17">
        <f t="shared" si="2"/>
        <v>69.050736953553809</v>
      </c>
      <c r="F31" s="16">
        <f t="shared" si="3"/>
        <v>2552</v>
      </c>
      <c r="G31" s="46">
        <f>SUM(G29:G30)</f>
        <v>11500</v>
      </c>
      <c r="H31" s="47">
        <f>SUM(H29:H30)</f>
        <v>10267</v>
      </c>
      <c r="I31" s="17">
        <f t="shared" si="0"/>
        <v>89.278260869565216</v>
      </c>
      <c r="J31" s="16">
        <f t="shared" si="4"/>
        <v>612</v>
      </c>
      <c r="K31" s="46">
        <f>SUM(K29:K30)</f>
        <v>63120</v>
      </c>
      <c r="L31" s="47">
        <f>SUM(L29:L30)</f>
        <v>64507</v>
      </c>
      <c r="M31" s="16" t="e">
        <f>L31/F20K31*100</f>
        <v>#NAME?</v>
      </c>
      <c r="N31" s="16">
        <f t="shared" si="6"/>
        <v>4459</v>
      </c>
      <c r="O31" s="37">
        <f>SUM(O29:O30)</f>
        <v>8403</v>
      </c>
      <c r="P31" s="48">
        <f>SUM(P29:P30)</f>
        <v>87335</v>
      </c>
      <c r="Q31" s="37">
        <f>SUM(Q29:Q30)</f>
        <v>31159</v>
      </c>
      <c r="R31" s="17">
        <f t="shared" si="7"/>
        <v>35.677563405278519</v>
      </c>
      <c r="S31" s="49">
        <f>SUM(S29:S30)</f>
        <v>15600</v>
      </c>
      <c r="T31" s="49">
        <f t="shared" ref="T31" si="11">SUM(T29:T30)</f>
        <v>0</v>
      </c>
      <c r="U31" s="50">
        <f t="shared" si="8"/>
        <v>0</v>
      </c>
      <c r="V31" s="23">
        <f t="shared" si="9"/>
        <v>343</v>
      </c>
      <c r="W31" s="51">
        <f>SUM(W29:W30)</f>
        <v>15952</v>
      </c>
      <c r="X31" s="52">
        <f>((H31*0.45)+(L31*0.35)+(Q31/1.33*0.18)+(T31*0.2))/W31*10</f>
        <v>19.693209327229809</v>
      </c>
      <c r="Y31" s="34">
        <f t="shared" ref="Y31:AL31" si="12">SUM(Y29:Y30)</f>
        <v>20187</v>
      </c>
      <c r="Z31" s="34">
        <f t="shared" si="12"/>
        <v>555</v>
      </c>
      <c r="AA31" s="34">
        <f t="shared" si="12"/>
        <v>1952</v>
      </c>
      <c r="AB31" s="34">
        <f t="shared" si="12"/>
        <v>560</v>
      </c>
      <c r="AC31" s="34">
        <f t="shared" si="12"/>
        <v>636</v>
      </c>
      <c r="AD31" s="34">
        <f t="shared" si="12"/>
        <v>640</v>
      </c>
      <c r="AE31" s="34">
        <f t="shared" si="12"/>
        <v>0</v>
      </c>
      <c r="AF31" s="47">
        <f>SUM(AF29:AF30)</f>
        <v>22231</v>
      </c>
      <c r="AG31" s="47">
        <f>SUM(AG29:AG30)</f>
        <v>9655</v>
      </c>
      <c r="AH31" s="47">
        <f>SUM(AH29:AH30)</f>
        <v>60048</v>
      </c>
      <c r="AI31" s="37">
        <f>SUM(AI29:AI30)</f>
        <v>30816</v>
      </c>
      <c r="AJ31" s="34">
        <f t="shared" si="12"/>
        <v>0</v>
      </c>
      <c r="AK31" s="34">
        <f t="shared" si="12"/>
        <v>0</v>
      </c>
      <c r="AL31" s="34">
        <f t="shared" si="12"/>
        <v>0</v>
      </c>
    </row>
    <row r="32" spans="1:38" s="63" customFormat="1" ht="22.8" x14ac:dyDescent="0.4">
      <c r="A32" s="54"/>
      <c r="B32" s="76" t="s">
        <v>48</v>
      </c>
      <c r="C32" s="55">
        <v>26314</v>
      </c>
      <c r="D32" s="56">
        <v>10682</v>
      </c>
      <c r="E32" s="57">
        <f t="shared" si="2"/>
        <v>40.594360416508323</v>
      </c>
      <c r="F32" s="71">
        <f t="shared" si="3"/>
        <v>1222</v>
      </c>
      <c r="G32" s="58">
        <v>10556</v>
      </c>
      <c r="H32" s="56">
        <v>2621</v>
      </c>
      <c r="I32" s="57">
        <f t="shared" si="0"/>
        <v>24.829480863963624</v>
      </c>
      <c r="J32" s="71">
        <f t="shared" si="4"/>
        <v>1925</v>
      </c>
      <c r="K32" s="59">
        <v>58000</v>
      </c>
      <c r="L32" s="60">
        <v>28212</v>
      </c>
      <c r="M32" s="57">
        <f t="shared" si="5"/>
        <v>48.641379310344831</v>
      </c>
      <c r="N32" s="71">
        <f t="shared" si="6"/>
        <v>12581</v>
      </c>
      <c r="O32" s="60">
        <v>6883</v>
      </c>
      <c r="P32" s="58">
        <v>59455</v>
      </c>
      <c r="Q32" s="60">
        <v>48951</v>
      </c>
      <c r="R32" s="57">
        <f t="shared" si="7"/>
        <v>82.332856782440501</v>
      </c>
      <c r="S32" s="56"/>
      <c r="T32" s="56"/>
      <c r="U32" s="56"/>
      <c r="V32" s="72">
        <f t="shared" si="9"/>
        <v>6091</v>
      </c>
      <c r="W32" s="61">
        <v>13865</v>
      </c>
      <c r="X32" s="62">
        <f>((H32*0.45)+(L32*0.35)+(Q32/1.33*0.18)+(T32*0.2))/W32*10</f>
        <v>12.75052100138554</v>
      </c>
      <c r="Y32" s="56">
        <v>16748</v>
      </c>
      <c r="Z32" s="56">
        <v>555</v>
      </c>
      <c r="AA32" s="56">
        <v>2172</v>
      </c>
      <c r="AB32" s="56">
        <v>340</v>
      </c>
      <c r="AC32" s="56">
        <v>323</v>
      </c>
      <c r="AD32" s="56"/>
      <c r="AF32" s="56">
        <v>9460</v>
      </c>
      <c r="AG32" s="56">
        <v>696</v>
      </c>
      <c r="AH32" s="60">
        <v>15631</v>
      </c>
      <c r="AI32" s="60">
        <v>42860</v>
      </c>
    </row>
    <row r="33" spans="1:32" ht="22.8" x14ac:dyDescent="0.4">
      <c r="A33" s="64"/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6"/>
      <c r="Q33" s="65"/>
      <c r="R33" s="65"/>
      <c r="S33" s="67"/>
      <c r="T33" s="67"/>
      <c r="U33" s="67"/>
      <c r="V33" s="68"/>
      <c r="AF33" s="65"/>
    </row>
    <row r="38" spans="1:32" ht="22.95" customHeight="1" x14ac:dyDescent="0.55000000000000004">
      <c r="B38" s="77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</row>
    <row r="39" spans="1:32" ht="13.2" customHeight="1" x14ac:dyDescent="0.55000000000000004">
      <c r="B39" s="77"/>
    </row>
    <row r="40" spans="1:32" ht="46.2" customHeight="1" x14ac:dyDescent="0.55000000000000004">
      <c r="B40" s="77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</row>
  </sheetData>
  <mergeCells count="17">
    <mergeCell ref="C1:T1"/>
    <mergeCell ref="C2:F3"/>
    <mergeCell ref="G2:U2"/>
    <mergeCell ref="W2:W4"/>
    <mergeCell ref="X2:X4"/>
    <mergeCell ref="AC2:AC4"/>
    <mergeCell ref="AD2:AD4"/>
    <mergeCell ref="AF2:AF4"/>
    <mergeCell ref="G3:J3"/>
    <mergeCell ref="K3:N3"/>
    <mergeCell ref="O3:O4"/>
    <mergeCell ref="P3:V3"/>
    <mergeCell ref="Y3:Y4"/>
    <mergeCell ref="Z3:Z4"/>
    <mergeCell ref="AA3:AA4"/>
    <mergeCell ref="Y2:AB2"/>
    <mergeCell ref="AB3:AB4"/>
  </mergeCells>
  <pageMargins left="0.31496062992125984" right="0.31496062992125984" top="0.35433070866141736" bottom="0.35433070866141736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16</vt:lpstr>
      <vt:lpstr>'16'!Заголовки_для_печати</vt:lpstr>
      <vt:lpstr>'16'!Область_печати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2018-07-16T07:40:02Z</cp:lastPrinted>
  <dcterms:created xsi:type="dcterms:W3CDTF">2018-07-02T03:54:58Z</dcterms:created>
  <dcterms:modified xsi:type="dcterms:W3CDTF">2018-07-16T07:40:06Z</dcterms:modified>
</cp:coreProperties>
</file>