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15 уборка" sheetId="1" r:id="rId1"/>
  </sheets>
  <definedNames>
    <definedName name="_xlnm.Print_Area" localSheetId="0">'15 уборка'!$A$1:$AQ$30</definedName>
  </definedNames>
  <calcPr calcId="145621"/>
</workbook>
</file>

<file path=xl/calcChain.xml><?xml version="1.0" encoding="utf-8"?>
<calcChain xmlns="http://schemas.openxmlformats.org/spreadsheetml/2006/main">
  <c r="AI30" i="1" l="1"/>
  <c r="AE30" i="1"/>
  <c r="AD30" i="1"/>
  <c r="Q30" i="1"/>
  <c r="J30" i="1"/>
  <c r="H30" i="1"/>
  <c r="F30" i="1"/>
  <c r="D30" i="1"/>
  <c r="AI28" i="1"/>
  <c r="AE28" i="1"/>
  <c r="Q28" i="1"/>
  <c r="J28" i="1"/>
  <c r="H28" i="1"/>
  <c r="F28" i="1"/>
  <c r="D28" i="1"/>
  <c r="C35" i="1" s="1"/>
  <c r="AU27" i="1"/>
  <c r="AT27" i="1"/>
  <c r="AS27" i="1"/>
  <c r="AS29" i="1" s="1"/>
  <c r="AR27" i="1"/>
  <c r="AR29" i="1" s="1"/>
  <c r="AQ27" i="1"/>
  <c r="AQ29" i="1" s="1"/>
  <c r="AP27" i="1"/>
  <c r="AP29" i="1" s="1"/>
  <c r="AO27" i="1"/>
  <c r="AO29" i="1" s="1"/>
  <c r="AN27" i="1"/>
  <c r="AN29" i="1" s="1"/>
  <c r="AM27" i="1"/>
  <c r="AM29" i="1" s="1"/>
  <c r="AL27" i="1"/>
  <c r="AL29" i="1" s="1"/>
  <c r="AK27" i="1"/>
  <c r="AK29" i="1" s="1"/>
  <c r="AJ27" i="1"/>
  <c r="AJ29" i="1" s="1"/>
  <c r="AH27" i="1"/>
  <c r="AH29" i="1" s="1"/>
  <c r="AI29" i="1" s="1"/>
  <c r="AG27" i="1"/>
  <c r="AG29" i="1" s="1"/>
  <c r="AF27" i="1"/>
  <c r="AF29" i="1" s="1"/>
  <c r="AC27" i="1"/>
  <c r="AE27" i="1" s="1"/>
  <c r="AB27" i="1"/>
  <c r="AB29" i="1" s="1"/>
  <c r="AA27" i="1"/>
  <c r="Z27" i="1"/>
  <c r="Y27" i="1"/>
  <c r="Y29" i="1" s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I27" i="1"/>
  <c r="I29" i="1" s="1"/>
  <c r="G27" i="1"/>
  <c r="G29" i="1" s="1"/>
  <c r="E27" i="1"/>
  <c r="E29" i="1" s="1"/>
  <c r="C27" i="1"/>
  <c r="C29" i="1" s="1"/>
  <c r="AD26" i="1"/>
  <c r="J26" i="1"/>
  <c r="H26" i="1"/>
  <c r="F26" i="1"/>
  <c r="D26" i="1"/>
  <c r="AE25" i="1"/>
  <c r="AD25" i="1"/>
  <c r="Q25" i="1"/>
  <c r="J25" i="1"/>
  <c r="H25" i="1"/>
  <c r="F25" i="1"/>
  <c r="D25" i="1"/>
  <c r="AE24" i="1"/>
  <c r="AD24" i="1"/>
  <c r="F24" i="1"/>
  <c r="D24" i="1"/>
  <c r="AE23" i="1"/>
  <c r="AD23" i="1"/>
  <c r="J23" i="1"/>
  <c r="H23" i="1"/>
  <c r="F23" i="1"/>
  <c r="D23" i="1"/>
  <c r="AI22" i="1"/>
  <c r="AE22" i="1"/>
  <c r="AD22" i="1"/>
  <c r="J22" i="1"/>
  <c r="H22" i="1"/>
  <c r="F22" i="1"/>
  <c r="D22" i="1"/>
  <c r="AE21" i="1"/>
  <c r="AD21" i="1"/>
  <c r="Q21" i="1"/>
  <c r="J21" i="1"/>
  <c r="H21" i="1"/>
  <c r="F21" i="1"/>
  <c r="D21" i="1"/>
  <c r="AE20" i="1"/>
  <c r="AD20" i="1"/>
  <c r="Q20" i="1"/>
  <c r="J20" i="1"/>
  <c r="H20" i="1"/>
  <c r="F20" i="1"/>
  <c r="D20" i="1"/>
  <c r="AE19" i="1"/>
  <c r="AD19" i="1"/>
  <c r="Q19" i="1"/>
  <c r="H19" i="1"/>
  <c r="F19" i="1"/>
  <c r="D19" i="1"/>
  <c r="AE18" i="1"/>
  <c r="AD18" i="1"/>
  <c r="Q18" i="1"/>
  <c r="J18" i="1"/>
  <c r="H18" i="1"/>
  <c r="F18" i="1"/>
  <c r="D18" i="1"/>
  <c r="AI17" i="1"/>
  <c r="AE17" i="1"/>
  <c r="AD17" i="1"/>
  <c r="J17" i="1"/>
  <c r="H17" i="1"/>
  <c r="F17" i="1"/>
  <c r="D17" i="1"/>
  <c r="AE16" i="1"/>
  <c r="AD16" i="1"/>
  <c r="Q16" i="1"/>
  <c r="J16" i="1"/>
  <c r="H16" i="1"/>
  <c r="F16" i="1"/>
  <c r="D16" i="1"/>
  <c r="AE15" i="1"/>
  <c r="AD15" i="1"/>
  <c r="Q15" i="1"/>
  <c r="J15" i="1"/>
  <c r="H15" i="1"/>
  <c r="F15" i="1"/>
  <c r="D15" i="1"/>
  <c r="AE14" i="1"/>
  <c r="AD14" i="1"/>
  <c r="Q14" i="1"/>
  <c r="J14" i="1"/>
  <c r="H14" i="1"/>
  <c r="F14" i="1"/>
  <c r="D14" i="1"/>
  <c r="AI13" i="1"/>
  <c r="AE13" i="1"/>
  <c r="AD13" i="1"/>
  <c r="Q13" i="1"/>
  <c r="J13" i="1"/>
  <c r="H13" i="1"/>
  <c r="F13" i="1"/>
  <c r="D13" i="1"/>
  <c r="AI12" i="1"/>
  <c r="AE12" i="1"/>
  <c r="AD12" i="1"/>
  <c r="Q12" i="1"/>
  <c r="J12" i="1"/>
  <c r="H12" i="1"/>
  <c r="F12" i="1"/>
  <c r="D12" i="1"/>
  <c r="AI11" i="1"/>
  <c r="AE11" i="1"/>
  <c r="AD11" i="1"/>
  <c r="Q11" i="1"/>
  <c r="J11" i="1"/>
  <c r="H11" i="1"/>
  <c r="F11" i="1"/>
  <c r="D11" i="1"/>
  <c r="AI10" i="1"/>
  <c r="AE10" i="1"/>
  <c r="AD10" i="1"/>
  <c r="J10" i="1"/>
  <c r="H10" i="1"/>
  <c r="F10" i="1"/>
  <c r="D10" i="1"/>
  <c r="AE9" i="1"/>
  <c r="AD9" i="1"/>
  <c r="Q9" i="1"/>
  <c r="J9" i="1"/>
  <c r="H9" i="1"/>
  <c r="F9" i="1"/>
  <c r="D9" i="1"/>
  <c r="AI8" i="1"/>
  <c r="AE8" i="1"/>
  <c r="AD8" i="1"/>
  <c r="Q8" i="1"/>
  <c r="J8" i="1"/>
  <c r="H8" i="1"/>
  <c r="F8" i="1"/>
  <c r="D8" i="1"/>
  <c r="AE7" i="1"/>
  <c r="AD7" i="1"/>
  <c r="Q7" i="1"/>
  <c r="J7" i="1"/>
  <c r="H7" i="1"/>
  <c r="F7" i="1"/>
  <c r="D7" i="1"/>
  <c r="AI6" i="1"/>
  <c r="AE6" i="1"/>
  <c r="AD6" i="1"/>
  <c r="J6" i="1"/>
  <c r="H6" i="1"/>
  <c r="F6" i="1"/>
  <c r="D6" i="1"/>
  <c r="AI5" i="1"/>
  <c r="AE5" i="1"/>
  <c r="AD5" i="1"/>
  <c r="AD27" i="1" s="1"/>
  <c r="AD29" i="1" s="1"/>
  <c r="Q5" i="1"/>
  <c r="J5" i="1"/>
  <c r="H5" i="1"/>
  <c r="F5" i="1"/>
  <c r="D5" i="1"/>
  <c r="D27" i="1" s="1"/>
  <c r="H29" i="1" l="1"/>
  <c r="F29" i="1"/>
  <c r="D29" i="1"/>
  <c r="J29" i="1"/>
  <c r="Q29" i="1"/>
  <c r="F27" i="1"/>
  <c r="H27" i="1"/>
  <c r="J27" i="1"/>
  <c r="AC29" i="1"/>
  <c r="AE29" i="1" s="1"/>
  <c r="Q27" i="1"/>
  <c r="AI27" i="1"/>
</calcChain>
</file>

<file path=xl/sharedStrings.xml><?xml version="1.0" encoding="utf-8"?>
<sst xmlns="http://schemas.openxmlformats.org/spreadsheetml/2006/main" count="89" uniqueCount="61">
  <si>
    <t>Оперативные данные по полевым работам на 15 октября 2018 года   Можгинский район</t>
  </si>
  <si>
    <t>Наименование хозяйства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</si>
  <si>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</si>
  <si>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</si>
  <si>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</si>
  <si>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</si>
  <si>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</si>
  <si>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</si>
  <si>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Рапс</t>
  </si>
  <si>
    <t>Поднятие тресты</t>
  </si>
  <si>
    <t>Вспашка зяби, га</t>
  </si>
  <si>
    <t>Уборка картофеля</t>
  </si>
  <si>
    <t>Уборка овощей</t>
  </si>
  <si>
    <t>план</t>
  </si>
  <si>
    <t>Всего скошено озимых и яровых зерновых и з/б культур</t>
  </si>
  <si>
    <t>Обмолот, га</t>
  </si>
  <si>
    <t>тонн</t>
  </si>
  <si>
    <t>ц/га</t>
  </si>
  <si>
    <t>факт</t>
  </si>
  <si>
    <t>%</t>
  </si>
  <si>
    <t>озимые</t>
  </si>
  <si>
    <t>яровые</t>
  </si>
  <si>
    <t>Семенники мн. трав</t>
  </si>
  <si>
    <t>за день</t>
  </si>
  <si>
    <t>план, га</t>
  </si>
  <si>
    <t>морковь</t>
  </si>
  <si>
    <t>свекла</t>
  </si>
  <si>
    <t>капуста</t>
  </si>
  <si>
    <t>прочие</t>
  </si>
  <si>
    <t>ЗЯБЬ</t>
  </si>
  <si>
    <t>на зерно</t>
  </si>
  <si>
    <t>за день, га</t>
  </si>
  <si>
    <t>на корма</t>
  </si>
  <si>
    <t>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</si>
  <si>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</si>
  <si>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</si>
  <si>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</si>
  <si>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</si>
  <si>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</si>
  <si>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</si>
  <si>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</si>
  <si>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</si>
  <si>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</si>
  <si>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</si>
  <si>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</si>
  <si>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</si>
  <si>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</si>
  <si>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</si>
  <si>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</si>
  <si>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</si>
  <si>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</si>
  <si>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</si>
  <si>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</si>
  <si>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</si>
  <si>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</si>
  <si>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</si>
  <si>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ИТОГО (СХО)</t>
  </si>
  <si>
    <t>КФХ</t>
  </si>
  <si>
    <t>ВСЕГО</t>
  </si>
  <si>
    <t>2017 год( СХО)</t>
  </si>
  <si>
    <t>По фермерам остается капуста всего 42,5 га.. Каждый день прибавлять по 3 гектара и по 75 тонн. Прочие по фермерам - кабачки, уже убраны.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</si>
</sst>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Tahoma"/>
      <family val="2"/>
      <charset val="204"/>
    </font>
    <font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name val="Arial Cyr"/>
      <charset val="204"/>
    </font>
    <font>
      <sz val="14"/>
      <name val="Arial Cyr"/>
      <charset val="204"/>
    </font>
    <font>
      <sz val="13"/>
      <name val="Arial Cyr"/>
      <charset val="204"/>
    </font>
    <font>
      <sz val="12"/>
      <name val="Arial Cyr"/>
      <charset val="204"/>
    </font>
    <font>
      <i/>
      <sz val="14"/>
      <name val="Arial Cyr"/>
      <charset val="204"/>
    </font>
    <font>
      <sz val="36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ahoma"/>
      <family val="2"/>
      <charset val="204"/>
    </font>
    <font>
      <b/>
      <i/>
      <sz val="16"/>
      <name val="Tahoma"/>
      <family val="2"/>
      <charset val="204"/>
    </font>
    <font>
      <sz val="14"/>
      <name val="Tahoma"/>
      <family val="2"/>
      <charset val="204"/>
    </font>
    <font>
      <sz val="22"/>
      <name val="Arial Cyr"/>
      <charset val="204"/>
    </font>
    <font>
      <sz val="2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8" xfId="0" applyFont="1" applyFill="1" applyBorder="1"/>
    <xf numFmtId="0" fontId="10" fillId="0" borderId="9" xfId="0" applyFont="1" applyFill="1" applyBorder="1"/>
    <xf numFmtId="0" fontId="11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1" fontId="15" fillId="2" borderId="8" xfId="0" applyNumberFormat="1" applyFont="1" applyFill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0" fontId="13" fillId="3" borderId="8" xfId="0" applyFont="1" applyFill="1" applyBorder="1"/>
    <xf numFmtId="0" fontId="14" fillId="0" borderId="8" xfId="0" applyFont="1" applyBorder="1"/>
    <xf numFmtId="164" fontId="16" fillId="0" borderId="8" xfId="0" applyNumberFormat="1" applyFont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/>
    <xf numFmtId="1" fontId="16" fillId="0" borderId="8" xfId="0" applyNumberFormat="1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/>
    <xf numFmtId="0" fontId="0" fillId="2" borderId="8" xfId="0" applyFont="1" applyFill="1" applyBorder="1"/>
    <xf numFmtId="164" fontId="14" fillId="2" borderId="8" xfId="0" applyNumberFormat="1" applyFont="1" applyFill="1" applyBorder="1" applyAlignment="1">
      <alignment horizontal="center"/>
    </xf>
    <xf numFmtId="0" fontId="13" fillId="2" borderId="8" xfId="0" applyFont="1" applyFill="1" applyBorder="1"/>
    <xf numFmtId="1" fontId="16" fillId="2" borderId="8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164" fontId="16" fillId="2" borderId="8" xfId="0" applyNumberFormat="1" applyFont="1" applyFill="1" applyBorder="1" applyAlignment="1">
      <alignment horizontal="center"/>
    </xf>
    <xf numFmtId="1" fontId="18" fillId="2" borderId="8" xfId="0" applyNumberFormat="1" applyFont="1" applyFill="1" applyBorder="1"/>
    <xf numFmtId="0" fontId="0" fillId="2" borderId="0" xfId="0" applyFont="1" applyFill="1"/>
    <xf numFmtId="0" fontId="12" fillId="2" borderId="8" xfId="0" applyFont="1" applyFill="1" applyBorder="1" applyAlignment="1" applyProtection="1">
      <alignment horizontal="left" vertical="center"/>
    </xf>
    <xf numFmtId="1" fontId="14" fillId="0" borderId="8" xfId="0" applyNumberFormat="1" applyFont="1" applyBorder="1" applyAlignment="1">
      <alignment horizontal="center"/>
    </xf>
    <xf numFmtId="0" fontId="0" fillId="0" borderId="8" xfId="0" applyBorder="1"/>
    <xf numFmtId="1" fontId="11" fillId="2" borderId="8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 applyProtection="1">
      <alignment horizontal="left" vertical="center"/>
    </xf>
    <xf numFmtId="0" fontId="19" fillId="5" borderId="8" xfId="0" applyFont="1" applyFill="1" applyBorder="1" applyAlignment="1">
      <alignment horizontal="center"/>
    </xf>
    <xf numFmtId="164" fontId="15" fillId="2" borderId="8" xfId="0" applyNumberFormat="1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9" fillId="5" borderId="0" xfId="0" applyFont="1" applyFill="1"/>
    <xf numFmtId="0" fontId="20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/>
    </xf>
    <xf numFmtId="0" fontId="19" fillId="2" borderId="8" xfId="0" applyFont="1" applyFill="1" applyBorder="1"/>
    <xf numFmtId="0" fontId="19" fillId="3" borderId="8" xfId="0" applyFont="1" applyFill="1" applyBorder="1" applyAlignment="1">
      <alignment horizontal="center"/>
    </xf>
    <xf numFmtId="164" fontId="19" fillId="2" borderId="8" xfId="0" applyNumberFormat="1" applyFont="1" applyFill="1" applyBorder="1"/>
    <xf numFmtId="0" fontId="20" fillId="2" borderId="8" xfId="0" applyFont="1" applyFill="1" applyBorder="1"/>
    <xf numFmtId="0" fontId="20" fillId="2" borderId="0" xfId="0" applyFont="1" applyFill="1"/>
    <xf numFmtId="0" fontId="19" fillId="3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 wrapText="1"/>
    </xf>
    <xf numFmtId="0" fontId="19" fillId="3" borderId="0" xfId="0" applyFont="1" applyFill="1"/>
    <xf numFmtId="0" fontId="21" fillId="5" borderId="8" xfId="0" applyFont="1" applyFill="1" applyBorder="1" applyAlignment="1"/>
    <xf numFmtId="0" fontId="21" fillId="2" borderId="8" xfId="0" applyFont="1" applyFill="1" applyBorder="1" applyAlignment="1">
      <alignment wrapText="1"/>
    </xf>
    <xf numFmtId="0" fontId="21" fillId="5" borderId="8" xfId="0" applyFont="1" applyFill="1" applyBorder="1" applyAlignment="1">
      <alignment horizontal="center"/>
    </xf>
    <xf numFmtId="164" fontId="22" fillId="2" borderId="8" xfId="0" applyNumberFormat="1" applyFont="1" applyFill="1" applyBorder="1" applyAlignment="1">
      <alignment horizontal="center"/>
    </xf>
    <xf numFmtId="164" fontId="21" fillId="5" borderId="8" xfId="0" applyNumberFormat="1" applyFont="1" applyFill="1" applyBorder="1" applyAlignment="1">
      <alignment horizontal="center"/>
    </xf>
    <xf numFmtId="0" fontId="21" fillId="5" borderId="8" xfId="0" applyFont="1" applyFill="1" applyBorder="1"/>
    <xf numFmtId="164" fontId="23" fillId="5" borderId="8" xfId="0" applyNumberFormat="1" applyFont="1" applyFill="1" applyBorder="1" applyAlignment="1">
      <alignment horizontal="center"/>
    </xf>
    <xf numFmtId="0" fontId="21" fillId="5" borderId="0" xfId="0" applyFont="1" applyFill="1"/>
    <xf numFmtId="0" fontId="6" fillId="2" borderId="8" xfId="0" applyFont="1" applyFill="1" applyBorder="1"/>
    <xf numFmtId="0" fontId="0" fillId="2" borderId="0" xfId="0" applyFill="1"/>
    <xf numFmtId="0" fontId="0" fillId="0" borderId="0" xfId="0" applyAlignment="1">
      <alignment horizontal="center"/>
    </xf>
    <xf numFmtId="0" fontId="18" fillId="2" borderId="0" xfId="0" applyFont="1" applyFill="1"/>
    <xf numFmtId="0" fontId="24" fillId="0" borderId="0" xfId="0" applyFont="1"/>
    <xf numFmtId="0" fontId="25" fillId="2" borderId="0" xfId="0" applyFont="1" applyFill="1" applyAlignment="1"/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tabSelected="1" view="pageBreakPreview" zoomScale="50" zoomScaleNormal="40" zoomScaleSheetLayoutView="50" workbookViewId="0">
      <pane ySplit="4" topLeftCell="A5" activePane="bottomLeft" state="frozen"/>
      <selection activeCell="B1" sqref="B1"/>
      <selection pane="bottomLeft" activeCell="AR1" sqref="AR1:AT1048576"/>
    </sheetView>
  </sheetViews>
  <sheetFormatPr defaultRowHeight="13.2" x14ac:dyDescent="0.25"/>
  <cols>
    <col min="1" max="1" width="6.44140625" customWidth="1"/>
    <col min="2" max="2" width="32.109375" style="75" customWidth="1"/>
    <col min="3" max="7" width="10.44140625" hidden="1" customWidth="1"/>
    <col min="8" max="8" width="10.44140625" style="106" hidden="1" customWidth="1"/>
    <col min="9" max="10" width="10.44140625" hidden="1" customWidth="1"/>
    <col min="11" max="13" width="8.33203125" hidden="1" customWidth="1"/>
    <col min="14" max="14" width="8.88671875" hidden="1" customWidth="1"/>
    <col min="15" max="16" width="9" hidden="1" customWidth="1"/>
    <col min="17" max="17" width="7.5546875" hidden="1" customWidth="1"/>
    <col min="18" max="18" width="7.6640625" hidden="1" customWidth="1"/>
    <col min="19" max="23" width="9" hidden="1" customWidth="1"/>
    <col min="24" max="24" width="7.88671875" customWidth="1"/>
    <col min="25" max="25" width="9.6640625" customWidth="1"/>
    <col min="26" max="26" width="9.88671875" customWidth="1"/>
    <col min="27" max="27" width="9.44140625" customWidth="1"/>
    <col min="28" max="28" width="10.5546875" customWidth="1"/>
    <col min="29" max="29" width="10.44140625" customWidth="1"/>
    <col min="30" max="30" width="7.77734375" style="107" customWidth="1"/>
    <col min="31" max="31" width="7.5546875" customWidth="1"/>
    <col min="32" max="33" width="9" bestFit="1" customWidth="1"/>
    <col min="34" max="34" width="11.6640625" customWidth="1"/>
    <col min="35" max="35" width="9" bestFit="1" customWidth="1"/>
    <col min="36" max="36" width="8.33203125" customWidth="1"/>
    <col min="37" max="37" width="7.33203125" customWidth="1"/>
    <col min="38" max="38" width="6.33203125" customWidth="1"/>
    <col min="39" max="39" width="8.21875" customWidth="1"/>
    <col min="40" max="40" width="7.21875" customWidth="1"/>
    <col min="41" max="41" width="10" customWidth="1"/>
    <col min="42" max="42" width="6" customWidth="1"/>
    <col min="43" max="43" width="7.5546875" customWidth="1"/>
    <col min="44" max="44" width="9.88671875" hidden="1" customWidth="1"/>
    <col min="45" max="45" width="16.44140625" hidden="1" customWidth="1"/>
    <col min="46" max="46" width="0" hidden="1" customWidth="1"/>
  </cols>
  <sheetData>
    <row r="1" spans="1:45" ht="74.40000000000000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/>
      <c r="AO1" s="2"/>
    </row>
    <row r="2" spans="1:45" ht="50.85" customHeight="1" x14ac:dyDescent="0.25">
      <c r="A2" s="3"/>
      <c r="B2" s="4" t="s">
        <v>1</v>
      </c>
      <c r="C2" s="5" t="s">
        <v>2</v>
      </c>
      <c r="D2" s="6"/>
      <c r="E2" s="6"/>
      <c r="F2" s="6"/>
      <c r="G2" s="6"/>
      <c r="H2" s="6"/>
      <c r="I2" s="6"/>
      <c r="J2" s="7"/>
      <c r="K2" s="8" t="s">
        <v>3</v>
      </c>
      <c r="L2" s="9" t="s">
        <v>4</v>
      </c>
      <c r="M2" s="10"/>
      <c r="N2" s="11" t="s">
        <v>5</v>
      </c>
      <c r="O2" s="9" t="s">
        <v>6</v>
      </c>
      <c r="P2" s="12"/>
      <c r="Q2" s="10"/>
      <c r="R2" s="9" t="s">
        <v>7</v>
      </c>
      <c r="S2" s="12"/>
      <c r="T2" s="12"/>
      <c r="U2" s="12"/>
      <c r="V2" s="12"/>
      <c r="W2" s="10"/>
      <c r="X2" s="13" t="s">
        <v>8</v>
      </c>
      <c r="Y2" s="14"/>
      <c r="Z2" s="15" t="s">
        <v>9</v>
      </c>
      <c r="AA2" s="15"/>
      <c r="AB2" s="9" t="s">
        <v>10</v>
      </c>
      <c r="AC2" s="12"/>
      <c r="AD2" s="12"/>
      <c r="AE2" s="10"/>
      <c r="AF2" s="9" t="s">
        <v>11</v>
      </c>
      <c r="AG2" s="12"/>
      <c r="AH2" s="12"/>
      <c r="AI2" s="10"/>
      <c r="AJ2" s="16" t="s">
        <v>12</v>
      </c>
      <c r="AK2" s="17"/>
      <c r="AL2" s="17"/>
      <c r="AM2" s="17"/>
      <c r="AN2" s="17"/>
      <c r="AO2" s="17"/>
      <c r="AP2" s="17"/>
      <c r="AQ2" s="18"/>
    </row>
    <row r="3" spans="1:45" ht="40.200000000000003" customHeight="1" x14ac:dyDescent="0.25">
      <c r="A3" s="19"/>
      <c r="B3" s="20"/>
      <c r="C3" s="21" t="s">
        <v>13</v>
      </c>
      <c r="D3" s="22" t="s">
        <v>14</v>
      </c>
      <c r="E3" s="16" t="s">
        <v>15</v>
      </c>
      <c r="F3" s="17"/>
      <c r="G3" s="17"/>
      <c r="H3" s="18"/>
      <c r="I3" s="23" t="s">
        <v>16</v>
      </c>
      <c r="J3" s="23" t="s">
        <v>17</v>
      </c>
      <c r="K3" s="24"/>
      <c r="L3" s="25" t="s">
        <v>13</v>
      </c>
      <c r="M3" s="23" t="s">
        <v>18</v>
      </c>
      <c r="N3" s="26"/>
      <c r="O3" s="25" t="s">
        <v>13</v>
      </c>
      <c r="P3" s="23" t="s">
        <v>18</v>
      </c>
      <c r="Q3" s="23" t="s">
        <v>19</v>
      </c>
      <c r="R3" s="16" t="s">
        <v>20</v>
      </c>
      <c r="S3" s="18"/>
      <c r="T3" s="16" t="s">
        <v>21</v>
      </c>
      <c r="U3" s="18"/>
      <c r="V3" s="9" t="s">
        <v>22</v>
      </c>
      <c r="W3" s="10"/>
      <c r="X3" s="27"/>
      <c r="Y3" s="28"/>
      <c r="Z3" s="15"/>
      <c r="AA3" s="15"/>
      <c r="AB3" s="25" t="s">
        <v>13</v>
      </c>
      <c r="AC3" s="23" t="s">
        <v>18</v>
      </c>
      <c r="AD3" s="29" t="s">
        <v>23</v>
      </c>
      <c r="AE3" s="30" t="s">
        <v>19</v>
      </c>
      <c r="AF3" s="31" t="s">
        <v>24</v>
      </c>
      <c r="AG3" s="16" t="s">
        <v>18</v>
      </c>
      <c r="AH3" s="17"/>
      <c r="AI3" s="18"/>
      <c r="AJ3" s="16" t="s">
        <v>25</v>
      </c>
      <c r="AK3" s="18"/>
      <c r="AL3" s="16" t="s">
        <v>26</v>
      </c>
      <c r="AM3" s="18"/>
      <c r="AN3" s="16" t="s">
        <v>27</v>
      </c>
      <c r="AO3" s="18"/>
      <c r="AP3" s="16" t="s">
        <v>28</v>
      </c>
      <c r="AQ3" s="18"/>
      <c r="AS3" t="s">
        <v>29</v>
      </c>
    </row>
    <row r="4" spans="1:45" ht="38.4" customHeight="1" x14ac:dyDescent="0.7">
      <c r="A4" s="32"/>
      <c r="B4" s="33"/>
      <c r="C4" s="34"/>
      <c r="D4" s="35"/>
      <c r="E4" s="36" t="s">
        <v>30</v>
      </c>
      <c r="F4" s="36" t="s">
        <v>31</v>
      </c>
      <c r="G4" s="36" t="s">
        <v>32</v>
      </c>
      <c r="H4" s="37" t="s">
        <v>19</v>
      </c>
      <c r="I4" s="38"/>
      <c r="J4" s="38"/>
      <c r="K4" s="39"/>
      <c r="L4" s="40"/>
      <c r="M4" s="38"/>
      <c r="N4" s="41"/>
      <c r="O4" s="40"/>
      <c r="P4" s="38"/>
      <c r="Q4" s="38"/>
      <c r="R4" s="42" t="s">
        <v>13</v>
      </c>
      <c r="S4" s="43" t="s">
        <v>18</v>
      </c>
      <c r="T4" s="42" t="s">
        <v>13</v>
      </c>
      <c r="U4" s="43" t="s">
        <v>18</v>
      </c>
      <c r="V4" s="30" t="s">
        <v>33</v>
      </c>
      <c r="W4" s="30" t="s">
        <v>16</v>
      </c>
      <c r="X4" s="30" t="s">
        <v>33</v>
      </c>
      <c r="Y4" s="30" t="s">
        <v>16</v>
      </c>
      <c r="Z4" s="30" t="s">
        <v>33</v>
      </c>
      <c r="AA4" s="30" t="s">
        <v>16</v>
      </c>
      <c r="AB4" s="40"/>
      <c r="AC4" s="38"/>
      <c r="AD4" s="44"/>
      <c r="AE4" s="45"/>
      <c r="AF4" s="46"/>
      <c r="AG4" s="47" t="s">
        <v>33</v>
      </c>
      <c r="AH4" s="47" t="s">
        <v>16</v>
      </c>
      <c r="AI4" s="47" t="s">
        <v>17</v>
      </c>
      <c r="AJ4" s="47" t="s">
        <v>33</v>
      </c>
      <c r="AK4" s="47" t="s">
        <v>16</v>
      </c>
      <c r="AL4" s="47" t="s">
        <v>33</v>
      </c>
      <c r="AM4" s="48" t="s">
        <v>16</v>
      </c>
      <c r="AN4" s="48" t="s">
        <v>33</v>
      </c>
      <c r="AO4" s="48" t="s">
        <v>16</v>
      </c>
      <c r="AP4" s="48" t="s">
        <v>33</v>
      </c>
      <c r="AQ4" s="48" t="s">
        <v>16</v>
      </c>
      <c r="AR4" s="49"/>
    </row>
    <row r="5" spans="1:45" s="64" customFormat="1" ht="27.6" customHeight="1" x14ac:dyDescent="0.4">
      <c r="A5" s="50">
        <v>1</v>
      </c>
      <c r="B5" s="51" t="s">
        <v>34</v>
      </c>
      <c r="C5" s="52">
        <v>5251</v>
      </c>
      <c r="D5" s="53">
        <f t="shared" ref="D5:D26" si="0">E5+G5</f>
        <v>5251</v>
      </c>
      <c r="E5" s="54">
        <v>5151</v>
      </c>
      <c r="F5" s="55">
        <f t="shared" ref="F5:F30" si="1">E5-AR5</f>
        <v>5151</v>
      </c>
      <c r="G5" s="54">
        <v>100</v>
      </c>
      <c r="H5" s="56">
        <f t="shared" ref="H5:H23" si="2">(E5+G5)/C5*100</f>
        <v>100</v>
      </c>
      <c r="I5" s="54">
        <v>17027</v>
      </c>
      <c r="J5" s="57">
        <f t="shared" ref="J5:J18" si="3">I5/E5*10</f>
        <v>33.055717336439528</v>
      </c>
      <c r="K5" s="54"/>
      <c r="L5" s="58"/>
      <c r="M5" s="59"/>
      <c r="N5" s="59">
        <v>1598</v>
      </c>
      <c r="O5" s="52">
        <v>1292</v>
      </c>
      <c r="P5" s="54">
        <v>1602</v>
      </c>
      <c r="Q5" s="60">
        <f>P5/O5*100</f>
        <v>123.99380804953562</v>
      </c>
      <c r="R5" s="61">
        <v>340</v>
      </c>
      <c r="S5" s="54">
        <v>340</v>
      </c>
      <c r="T5" s="61">
        <v>1252</v>
      </c>
      <c r="U5" s="54">
        <v>1252</v>
      </c>
      <c r="V5" s="54">
        <v>165</v>
      </c>
      <c r="W5" s="54">
        <v>70</v>
      </c>
      <c r="X5" s="54">
        <v>100</v>
      </c>
      <c r="Y5" s="54">
        <v>185</v>
      </c>
      <c r="Z5" s="54"/>
      <c r="AA5" s="54"/>
      <c r="AB5" s="52">
        <v>6000</v>
      </c>
      <c r="AC5" s="54">
        <v>5450</v>
      </c>
      <c r="AD5" s="62">
        <f>AC5-AS5</f>
        <v>0</v>
      </c>
      <c r="AE5" s="60">
        <f>AC5/AB5*100</f>
        <v>90.833333333333329</v>
      </c>
      <c r="AF5" s="52">
        <v>20</v>
      </c>
      <c r="AG5" s="54">
        <v>20</v>
      </c>
      <c r="AH5" s="54">
        <v>900</v>
      </c>
      <c r="AI5" s="54">
        <f t="shared" ref="AI5:AI17" si="4">AH5/AG5*10</f>
        <v>450</v>
      </c>
      <c r="AJ5" s="59"/>
      <c r="AK5" s="59"/>
      <c r="AL5" s="59"/>
      <c r="AM5" s="59"/>
      <c r="AN5" s="59"/>
      <c r="AO5" s="59"/>
      <c r="AP5" s="63"/>
      <c r="AQ5" s="63"/>
      <c r="AR5" s="54"/>
      <c r="AS5" s="54">
        <v>5450</v>
      </c>
    </row>
    <row r="6" spans="1:45" s="64" customFormat="1" ht="27.6" customHeight="1" x14ac:dyDescent="0.4">
      <c r="A6" s="50">
        <v>2</v>
      </c>
      <c r="B6" s="51" t="s">
        <v>35</v>
      </c>
      <c r="C6" s="52">
        <v>946</v>
      </c>
      <c r="D6" s="53">
        <f t="shared" si="0"/>
        <v>946</v>
      </c>
      <c r="E6" s="54">
        <v>946</v>
      </c>
      <c r="F6" s="55">
        <f t="shared" si="1"/>
        <v>946</v>
      </c>
      <c r="G6" s="54"/>
      <c r="H6" s="56">
        <f t="shared" si="2"/>
        <v>100</v>
      </c>
      <c r="I6" s="54">
        <v>2037</v>
      </c>
      <c r="J6" s="57">
        <f t="shared" si="3"/>
        <v>21.532769556025372</v>
      </c>
      <c r="K6" s="54"/>
      <c r="L6" s="58"/>
      <c r="M6" s="59"/>
      <c r="N6" s="59"/>
      <c r="O6" s="52">
        <v>0</v>
      </c>
      <c r="P6" s="54"/>
      <c r="Q6" s="60"/>
      <c r="R6" s="61"/>
      <c r="S6" s="54"/>
      <c r="T6" s="61">
        <v>235</v>
      </c>
      <c r="U6" s="54">
        <v>235</v>
      </c>
      <c r="V6" s="54"/>
      <c r="W6" s="54"/>
      <c r="X6" s="54"/>
      <c r="Y6" s="54"/>
      <c r="Z6" s="54"/>
      <c r="AA6" s="54"/>
      <c r="AB6" s="52">
        <v>986</v>
      </c>
      <c r="AC6" s="54">
        <v>986</v>
      </c>
      <c r="AD6" s="62">
        <f t="shared" ref="AD6:AD30" si="5">AC6-AS6</f>
        <v>0</v>
      </c>
      <c r="AE6" s="65">
        <f t="shared" ref="AE6:AE30" si="6">AC6/AB6*100</f>
        <v>100</v>
      </c>
      <c r="AF6" s="52">
        <v>40</v>
      </c>
      <c r="AG6" s="54">
        <v>40</v>
      </c>
      <c r="AH6" s="54">
        <v>1800</v>
      </c>
      <c r="AI6" s="54">
        <f t="shared" si="4"/>
        <v>450</v>
      </c>
      <c r="AJ6" s="59"/>
      <c r="AK6" s="59"/>
      <c r="AL6" s="59"/>
      <c r="AM6" s="59"/>
      <c r="AN6" s="59"/>
      <c r="AO6" s="59"/>
      <c r="AP6" s="63"/>
      <c r="AQ6" s="63"/>
      <c r="AR6" s="54"/>
      <c r="AS6" s="54">
        <v>986</v>
      </c>
    </row>
    <row r="7" spans="1:45" s="64" customFormat="1" ht="27.6" customHeight="1" x14ac:dyDescent="0.4">
      <c r="A7" s="50">
        <v>3</v>
      </c>
      <c r="B7" s="51" t="s">
        <v>36</v>
      </c>
      <c r="C7" s="52">
        <v>1700</v>
      </c>
      <c r="D7" s="53">
        <f t="shared" si="0"/>
        <v>1700</v>
      </c>
      <c r="E7" s="54">
        <v>1700</v>
      </c>
      <c r="F7" s="55">
        <f t="shared" si="1"/>
        <v>1700</v>
      </c>
      <c r="G7" s="54"/>
      <c r="H7" s="56">
        <f t="shared" si="2"/>
        <v>100</v>
      </c>
      <c r="I7" s="54">
        <v>5695</v>
      </c>
      <c r="J7" s="57">
        <f t="shared" si="3"/>
        <v>33.5</v>
      </c>
      <c r="K7" s="54"/>
      <c r="L7" s="58"/>
      <c r="M7" s="59"/>
      <c r="N7" s="59">
        <v>400</v>
      </c>
      <c r="O7" s="52">
        <v>400</v>
      </c>
      <c r="P7" s="54">
        <v>400</v>
      </c>
      <c r="Q7" s="65">
        <f t="shared" ref="Q7:Q30" si="7">P7/O7*100</f>
        <v>100</v>
      </c>
      <c r="R7" s="61">
        <v>90</v>
      </c>
      <c r="S7" s="54">
        <v>150</v>
      </c>
      <c r="T7" s="61">
        <v>331</v>
      </c>
      <c r="U7" s="54">
        <v>420</v>
      </c>
      <c r="V7" s="66">
        <v>80</v>
      </c>
      <c r="W7" s="66">
        <v>22.76</v>
      </c>
      <c r="X7" s="66"/>
      <c r="Y7" s="66"/>
      <c r="Z7" s="66"/>
      <c r="AA7" s="66"/>
      <c r="AB7" s="52">
        <v>1500</v>
      </c>
      <c r="AC7" s="54">
        <v>1500</v>
      </c>
      <c r="AD7" s="62">
        <f t="shared" si="5"/>
        <v>0</v>
      </c>
      <c r="AE7" s="60">
        <f t="shared" si="6"/>
        <v>100</v>
      </c>
      <c r="AF7" s="52"/>
      <c r="AG7" s="54"/>
      <c r="AH7" s="54"/>
      <c r="AI7" s="54"/>
      <c r="AJ7" s="59"/>
      <c r="AK7" s="59"/>
      <c r="AL7" s="59"/>
      <c r="AM7" s="59"/>
      <c r="AN7" s="59"/>
      <c r="AO7" s="59"/>
      <c r="AP7" s="63"/>
      <c r="AQ7" s="63"/>
      <c r="AR7" s="54"/>
      <c r="AS7" s="54">
        <v>1500</v>
      </c>
    </row>
    <row r="8" spans="1:45" s="64" customFormat="1" ht="27.6" customHeight="1" x14ac:dyDescent="0.4">
      <c r="A8" s="50">
        <v>4</v>
      </c>
      <c r="B8" s="51" t="s">
        <v>37</v>
      </c>
      <c r="C8" s="52">
        <v>836</v>
      </c>
      <c r="D8" s="53">
        <f t="shared" si="0"/>
        <v>836</v>
      </c>
      <c r="E8" s="54">
        <v>616</v>
      </c>
      <c r="F8" s="55">
        <f t="shared" si="1"/>
        <v>616</v>
      </c>
      <c r="G8" s="54">
        <v>220</v>
      </c>
      <c r="H8" s="56">
        <f t="shared" si="2"/>
        <v>100</v>
      </c>
      <c r="I8" s="54">
        <v>924</v>
      </c>
      <c r="J8" s="57">
        <f t="shared" si="3"/>
        <v>15</v>
      </c>
      <c r="K8" s="54"/>
      <c r="L8" s="58"/>
      <c r="M8" s="59"/>
      <c r="N8" s="59">
        <v>200</v>
      </c>
      <c r="O8" s="52">
        <v>270</v>
      </c>
      <c r="P8" s="54">
        <v>174</v>
      </c>
      <c r="Q8" s="60">
        <f t="shared" si="7"/>
        <v>64.444444444444443</v>
      </c>
      <c r="R8" s="61">
        <v>67</v>
      </c>
      <c r="S8" s="54">
        <v>30</v>
      </c>
      <c r="T8" s="61">
        <v>145</v>
      </c>
      <c r="U8" s="54">
        <v>110</v>
      </c>
      <c r="V8" s="54"/>
      <c r="W8" s="54"/>
      <c r="X8" s="54"/>
      <c r="Y8" s="54"/>
      <c r="Z8" s="54"/>
      <c r="AA8" s="54"/>
      <c r="AB8" s="52">
        <v>950</v>
      </c>
      <c r="AC8" s="54">
        <v>760</v>
      </c>
      <c r="AD8" s="62">
        <f t="shared" si="5"/>
        <v>0</v>
      </c>
      <c r="AE8" s="60">
        <f t="shared" si="6"/>
        <v>80</v>
      </c>
      <c r="AF8" s="52">
        <v>16</v>
      </c>
      <c r="AG8" s="54">
        <v>16</v>
      </c>
      <c r="AH8" s="54">
        <v>180</v>
      </c>
      <c r="AI8" s="54">
        <f t="shared" si="4"/>
        <v>112.5</v>
      </c>
      <c r="AJ8" s="59"/>
      <c r="AK8" s="59"/>
      <c r="AL8" s="59"/>
      <c r="AM8" s="59"/>
      <c r="AN8" s="59"/>
      <c r="AO8" s="59"/>
      <c r="AP8" s="63"/>
      <c r="AQ8" s="63"/>
      <c r="AR8" s="54"/>
      <c r="AS8" s="54">
        <v>760</v>
      </c>
    </row>
    <row r="9" spans="1:45" s="64" customFormat="1" ht="27.6" customHeight="1" x14ac:dyDescent="0.4">
      <c r="A9" s="50">
        <v>5</v>
      </c>
      <c r="B9" s="51" t="s">
        <v>38</v>
      </c>
      <c r="C9" s="52">
        <v>1861</v>
      </c>
      <c r="D9" s="53">
        <f t="shared" si="0"/>
        <v>1861</v>
      </c>
      <c r="E9" s="54">
        <v>1861</v>
      </c>
      <c r="F9" s="55">
        <f t="shared" si="1"/>
        <v>1861</v>
      </c>
      <c r="G9" s="54"/>
      <c r="H9" s="56">
        <f t="shared" si="2"/>
        <v>100</v>
      </c>
      <c r="I9" s="54">
        <v>4625</v>
      </c>
      <c r="J9" s="57">
        <f t="shared" si="3"/>
        <v>24.852229983879639</v>
      </c>
      <c r="K9" s="54"/>
      <c r="L9" s="58"/>
      <c r="M9" s="59"/>
      <c r="N9" s="59">
        <v>360</v>
      </c>
      <c r="O9" s="52">
        <v>381</v>
      </c>
      <c r="P9" s="54">
        <v>360</v>
      </c>
      <c r="Q9" s="60">
        <f t="shared" si="7"/>
        <v>94.488188976377955</v>
      </c>
      <c r="R9" s="61">
        <v>87</v>
      </c>
      <c r="S9" s="54">
        <v>87</v>
      </c>
      <c r="T9" s="61">
        <v>364</v>
      </c>
      <c r="U9" s="54">
        <v>364</v>
      </c>
      <c r="V9" s="54">
        <v>150</v>
      </c>
      <c r="W9" s="54">
        <v>6</v>
      </c>
      <c r="X9" s="54">
        <v>100</v>
      </c>
      <c r="Y9" s="54">
        <v>81</v>
      </c>
      <c r="Z9" s="54"/>
      <c r="AA9" s="54"/>
      <c r="AB9" s="52">
        <v>1300</v>
      </c>
      <c r="AC9" s="54">
        <v>1510</v>
      </c>
      <c r="AD9" s="62">
        <f t="shared" si="5"/>
        <v>110</v>
      </c>
      <c r="AE9" s="60">
        <f t="shared" si="6"/>
        <v>116.15384615384616</v>
      </c>
      <c r="AF9" s="52"/>
      <c r="AG9" s="54"/>
      <c r="AH9" s="54"/>
      <c r="AI9" s="54"/>
      <c r="AJ9" s="59"/>
      <c r="AK9" s="59"/>
      <c r="AL9" s="59"/>
      <c r="AM9" s="59"/>
      <c r="AN9" s="59"/>
      <c r="AO9" s="59"/>
      <c r="AP9" s="63"/>
      <c r="AQ9" s="63"/>
      <c r="AR9" s="54"/>
      <c r="AS9" s="54">
        <v>1400</v>
      </c>
    </row>
    <row r="10" spans="1:45" s="64" customFormat="1" ht="27.6" customHeight="1" x14ac:dyDescent="0.4">
      <c r="A10" s="50">
        <v>6</v>
      </c>
      <c r="B10" s="51" t="s">
        <v>39</v>
      </c>
      <c r="C10" s="52">
        <v>550</v>
      </c>
      <c r="D10" s="53">
        <f t="shared" si="0"/>
        <v>550</v>
      </c>
      <c r="E10" s="54">
        <v>490</v>
      </c>
      <c r="F10" s="55">
        <f t="shared" si="1"/>
        <v>490</v>
      </c>
      <c r="G10" s="54">
        <v>60</v>
      </c>
      <c r="H10" s="56">
        <f t="shared" si="2"/>
        <v>100</v>
      </c>
      <c r="I10" s="57">
        <v>1475</v>
      </c>
      <c r="J10" s="57">
        <f t="shared" si="3"/>
        <v>30.102040816326529</v>
      </c>
      <c r="K10" s="54"/>
      <c r="L10" s="58"/>
      <c r="M10" s="59"/>
      <c r="N10" s="59"/>
      <c r="O10" s="52">
        <v>0</v>
      </c>
      <c r="P10" s="54"/>
      <c r="Q10" s="60"/>
      <c r="R10" s="61">
        <v>0</v>
      </c>
      <c r="S10" s="54"/>
      <c r="T10" s="61">
        <v>134</v>
      </c>
      <c r="U10" s="54">
        <v>134</v>
      </c>
      <c r="V10" s="54"/>
      <c r="W10" s="54"/>
      <c r="X10" s="54"/>
      <c r="Y10" s="54"/>
      <c r="Z10" s="54"/>
      <c r="AA10" s="54"/>
      <c r="AB10" s="52">
        <v>800</v>
      </c>
      <c r="AC10" s="54">
        <v>800</v>
      </c>
      <c r="AD10" s="62">
        <f t="shared" si="5"/>
        <v>0</v>
      </c>
      <c r="AE10" s="65">
        <f t="shared" si="6"/>
        <v>100</v>
      </c>
      <c r="AF10" s="52">
        <v>40</v>
      </c>
      <c r="AG10" s="54">
        <v>40</v>
      </c>
      <c r="AH10" s="54">
        <v>601.5</v>
      </c>
      <c r="AI10" s="54">
        <f t="shared" si="4"/>
        <v>150.375</v>
      </c>
      <c r="AJ10" s="67"/>
      <c r="AK10" s="67"/>
      <c r="AL10" s="67"/>
      <c r="AM10" s="67"/>
      <c r="AN10" s="67"/>
      <c r="AO10" s="67"/>
      <c r="AP10" s="68"/>
      <c r="AQ10" s="63"/>
      <c r="AR10" s="54"/>
      <c r="AS10" s="54">
        <v>800</v>
      </c>
    </row>
    <row r="11" spans="1:45" s="64" customFormat="1" ht="27.6" customHeight="1" x14ac:dyDescent="0.4">
      <c r="A11" s="50">
        <v>7</v>
      </c>
      <c r="B11" s="51" t="s">
        <v>40</v>
      </c>
      <c r="C11" s="52">
        <v>462</v>
      </c>
      <c r="D11" s="53">
        <f t="shared" si="0"/>
        <v>462</v>
      </c>
      <c r="E11" s="54">
        <v>447</v>
      </c>
      <c r="F11" s="55">
        <f t="shared" si="1"/>
        <v>447</v>
      </c>
      <c r="G11" s="54">
        <v>15</v>
      </c>
      <c r="H11" s="56">
        <f t="shared" si="2"/>
        <v>100</v>
      </c>
      <c r="I11" s="54">
        <v>1306</v>
      </c>
      <c r="J11" s="57">
        <f t="shared" si="3"/>
        <v>29.217002237136466</v>
      </c>
      <c r="K11" s="54"/>
      <c r="L11" s="58"/>
      <c r="M11" s="59"/>
      <c r="N11" s="59">
        <v>50</v>
      </c>
      <c r="O11" s="52">
        <v>50</v>
      </c>
      <c r="P11" s="54">
        <v>50</v>
      </c>
      <c r="Q11" s="65">
        <f t="shared" si="7"/>
        <v>100</v>
      </c>
      <c r="R11" s="61">
        <v>11</v>
      </c>
      <c r="S11" s="54"/>
      <c r="T11" s="61">
        <v>130</v>
      </c>
      <c r="U11" s="54">
        <v>130</v>
      </c>
      <c r="V11" s="54">
        <v>12</v>
      </c>
      <c r="W11" s="54">
        <v>3.5</v>
      </c>
      <c r="X11" s="54"/>
      <c r="Y11" s="54"/>
      <c r="Z11" s="54"/>
      <c r="AA11" s="54"/>
      <c r="AB11" s="52">
        <v>600</v>
      </c>
      <c r="AC11" s="54">
        <v>600</v>
      </c>
      <c r="AD11" s="62">
        <f t="shared" si="5"/>
        <v>0</v>
      </c>
      <c r="AE11" s="60">
        <f t="shared" si="6"/>
        <v>100</v>
      </c>
      <c r="AF11" s="52">
        <v>10</v>
      </c>
      <c r="AG11" s="54">
        <v>10</v>
      </c>
      <c r="AH11" s="54">
        <v>360</v>
      </c>
      <c r="AI11" s="54">
        <f t="shared" si="4"/>
        <v>360</v>
      </c>
      <c r="AJ11" s="67"/>
      <c r="AK11" s="67"/>
      <c r="AL11" s="67"/>
      <c r="AM11" s="67"/>
      <c r="AN11" s="67"/>
      <c r="AO11" s="67"/>
      <c r="AP11" s="68"/>
      <c r="AQ11" s="63"/>
      <c r="AR11" s="54"/>
      <c r="AS11" s="54">
        <v>600</v>
      </c>
    </row>
    <row r="12" spans="1:45" s="75" customFormat="1" ht="27.6" customHeight="1" x14ac:dyDescent="0.4">
      <c r="A12" s="50">
        <v>8</v>
      </c>
      <c r="B12" s="51" t="s">
        <v>41</v>
      </c>
      <c r="C12" s="53">
        <v>1380</v>
      </c>
      <c r="D12" s="53">
        <f t="shared" si="0"/>
        <v>1430</v>
      </c>
      <c r="E12" s="66">
        <v>1279</v>
      </c>
      <c r="F12" s="66">
        <f t="shared" si="1"/>
        <v>1279</v>
      </c>
      <c r="G12" s="66">
        <v>151</v>
      </c>
      <c r="H12" s="56">
        <f>(E12+G12)/C12*100</f>
        <v>103.62318840579709</v>
      </c>
      <c r="I12" s="66">
        <v>3773</v>
      </c>
      <c r="J12" s="69">
        <f t="shared" si="3"/>
        <v>29.499609069585617</v>
      </c>
      <c r="K12" s="66"/>
      <c r="L12" s="70"/>
      <c r="M12" s="67"/>
      <c r="N12" s="67">
        <v>130</v>
      </c>
      <c r="O12" s="53">
        <v>130</v>
      </c>
      <c r="P12" s="66">
        <v>130</v>
      </c>
      <c r="Q12" s="71">
        <f t="shared" si="7"/>
        <v>100</v>
      </c>
      <c r="R12" s="66">
        <v>25</v>
      </c>
      <c r="S12" s="66">
        <v>100</v>
      </c>
      <c r="T12" s="66">
        <v>298</v>
      </c>
      <c r="U12" s="66">
        <v>400</v>
      </c>
      <c r="V12" s="66"/>
      <c r="W12" s="66"/>
      <c r="X12" s="66"/>
      <c r="Y12" s="66"/>
      <c r="Z12" s="66"/>
      <c r="AA12" s="66"/>
      <c r="AB12" s="52">
        <v>1489</v>
      </c>
      <c r="AC12" s="66">
        <v>1389</v>
      </c>
      <c r="AD12" s="72">
        <f t="shared" si="5"/>
        <v>0</v>
      </c>
      <c r="AE12" s="73">
        <f t="shared" si="6"/>
        <v>93.284083277367358</v>
      </c>
      <c r="AF12" s="52">
        <v>50</v>
      </c>
      <c r="AG12" s="66">
        <v>50</v>
      </c>
      <c r="AH12" s="66">
        <v>1268</v>
      </c>
      <c r="AI12" s="66">
        <f t="shared" si="4"/>
        <v>253.6</v>
      </c>
      <c r="AJ12" s="67">
        <v>9</v>
      </c>
      <c r="AK12" s="67">
        <v>282</v>
      </c>
      <c r="AL12" s="67">
        <v>12</v>
      </c>
      <c r="AM12" s="67">
        <v>386</v>
      </c>
      <c r="AN12" s="67"/>
      <c r="AO12" s="67"/>
      <c r="AP12" s="67">
        <v>2</v>
      </c>
      <c r="AQ12" s="74">
        <v>12</v>
      </c>
      <c r="AR12" s="66"/>
      <c r="AS12" s="66">
        <v>1389</v>
      </c>
    </row>
    <row r="13" spans="1:45" s="75" customFormat="1" ht="27.6" customHeight="1" x14ac:dyDescent="0.4">
      <c r="A13" s="50">
        <v>9</v>
      </c>
      <c r="B13" s="51" t="s">
        <v>42</v>
      </c>
      <c r="C13" s="53">
        <v>1113</v>
      </c>
      <c r="D13" s="53">
        <f t="shared" si="0"/>
        <v>1113</v>
      </c>
      <c r="E13" s="66">
        <v>768</v>
      </c>
      <c r="F13" s="66">
        <f t="shared" si="1"/>
        <v>768</v>
      </c>
      <c r="G13" s="66">
        <v>345</v>
      </c>
      <c r="H13" s="56">
        <f t="shared" si="2"/>
        <v>100</v>
      </c>
      <c r="I13" s="66">
        <v>2098</v>
      </c>
      <c r="J13" s="69">
        <f t="shared" si="3"/>
        <v>27.317708333333336</v>
      </c>
      <c r="K13" s="66"/>
      <c r="L13" s="70"/>
      <c r="M13" s="67"/>
      <c r="N13" s="67">
        <v>230</v>
      </c>
      <c r="O13" s="53">
        <v>230</v>
      </c>
      <c r="P13" s="66">
        <v>100</v>
      </c>
      <c r="Q13" s="73">
        <f t="shared" si="7"/>
        <v>43.478260869565219</v>
      </c>
      <c r="R13" s="66">
        <v>55</v>
      </c>
      <c r="S13" s="66">
        <v>100</v>
      </c>
      <c r="T13" s="66">
        <v>212</v>
      </c>
      <c r="U13" s="66">
        <v>100</v>
      </c>
      <c r="V13" s="66"/>
      <c r="W13" s="66"/>
      <c r="X13" s="66"/>
      <c r="Y13" s="66"/>
      <c r="Z13" s="66"/>
      <c r="AA13" s="66"/>
      <c r="AB13" s="52">
        <v>800</v>
      </c>
      <c r="AC13" s="66">
        <v>700</v>
      </c>
      <c r="AD13" s="72">
        <f t="shared" si="5"/>
        <v>0</v>
      </c>
      <c r="AE13" s="73">
        <f t="shared" si="6"/>
        <v>87.5</v>
      </c>
      <c r="AF13" s="52">
        <v>10</v>
      </c>
      <c r="AG13" s="66">
        <v>10</v>
      </c>
      <c r="AH13" s="66">
        <v>210</v>
      </c>
      <c r="AI13" s="66">
        <f t="shared" si="4"/>
        <v>210</v>
      </c>
      <c r="AJ13" s="67"/>
      <c r="AK13" s="67"/>
      <c r="AL13" s="67"/>
      <c r="AM13" s="67"/>
      <c r="AN13" s="67"/>
      <c r="AO13" s="67"/>
      <c r="AP13" s="68"/>
      <c r="AQ13" s="68"/>
      <c r="AR13" s="66"/>
      <c r="AS13" s="66">
        <v>700</v>
      </c>
    </row>
    <row r="14" spans="1:45" s="75" customFormat="1" ht="27.6" customHeight="1" x14ac:dyDescent="0.4">
      <c r="A14" s="50">
        <v>10</v>
      </c>
      <c r="B14" s="51" t="s">
        <v>43</v>
      </c>
      <c r="C14" s="53">
        <v>980</v>
      </c>
      <c r="D14" s="53">
        <f t="shared" si="0"/>
        <v>980</v>
      </c>
      <c r="E14" s="66">
        <v>860</v>
      </c>
      <c r="F14" s="66">
        <f t="shared" si="1"/>
        <v>860</v>
      </c>
      <c r="G14" s="66">
        <v>120</v>
      </c>
      <c r="H14" s="56">
        <f t="shared" si="2"/>
        <v>100</v>
      </c>
      <c r="I14" s="66">
        <v>1988.1</v>
      </c>
      <c r="J14" s="69">
        <f t="shared" si="3"/>
        <v>23.117441860465114</v>
      </c>
      <c r="K14" s="66"/>
      <c r="L14" s="70"/>
      <c r="M14" s="67"/>
      <c r="N14" s="67">
        <v>150</v>
      </c>
      <c r="O14" s="53">
        <v>150</v>
      </c>
      <c r="P14" s="66">
        <v>150</v>
      </c>
      <c r="Q14" s="71">
        <f t="shared" si="7"/>
        <v>100</v>
      </c>
      <c r="R14" s="66">
        <v>33</v>
      </c>
      <c r="S14" s="66">
        <v>60</v>
      </c>
      <c r="T14" s="66">
        <v>179</v>
      </c>
      <c r="U14" s="66">
        <v>250</v>
      </c>
      <c r="V14" s="66"/>
      <c r="W14" s="66"/>
      <c r="X14" s="66"/>
      <c r="Y14" s="66"/>
      <c r="Z14" s="66"/>
      <c r="AA14" s="66"/>
      <c r="AB14" s="52">
        <v>800</v>
      </c>
      <c r="AC14" s="66">
        <v>840</v>
      </c>
      <c r="AD14" s="72">
        <f t="shared" si="5"/>
        <v>0</v>
      </c>
      <c r="AE14" s="73">
        <f t="shared" si="6"/>
        <v>105</v>
      </c>
      <c r="AF14" s="52"/>
      <c r="AG14" s="66"/>
      <c r="AH14" s="66"/>
      <c r="AI14" s="66"/>
      <c r="AJ14" s="67"/>
      <c r="AK14" s="67"/>
      <c r="AL14" s="67"/>
      <c r="AM14" s="67"/>
      <c r="AN14" s="67"/>
      <c r="AO14" s="67"/>
      <c r="AP14" s="68"/>
      <c r="AQ14" s="68"/>
      <c r="AR14" s="66"/>
      <c r="AS14" s="66">
        <v>840</v>
      </c>
    </row>
    <row r="15" spans="1:45" s="75" customFormat="1" ht="27.6" customHeight="1" x14ac:dyDescent="0.4">
      <c r="A15" s="50">
        <v>11</v>
      </c>
      <c r="B15" s="51" t="s">
        <v>44</v>
      </c>
      <c r="C15" s="53">
        <v>1500</v>
      </c>
      <c r="D15" s="53">
        <f t="shared" si="0"/>
        <v>1500</v>
      </c>
      <c r="E15" s="66">
        <v>1500</v>
      </c>
      <c r="F15" s="66">
        <f t="shared" si="1"/>
        <v>1500</v>
      </c>
      <c r="G15" s="66"/>
      <c r="H15" s="56">
        <f t="shared" si="2"/>
        <v>100</v>
      </c>
      <c r="I15" s="66">
        <v>3900</v>
      </c>
      <c r="J15" s="69">
        <f t="shared" si="3"/>
        <v>26</v>
      </c>
      <c r="K15" s="66"/>
      <c r="L15" s="70"/>
      <c r="M15" s="67"/>
      <c r="N15" s="67">
        <v>500</v>
      </c>
      <c r="O15" s="53">
        <v>500</v>
      </c>
      <c r="P15" s="66">
        <v>500</v>
      </c>
      <c r="Q15" s="71">
        <f t="shared" si="7"/>
        <v>100</v>
      </c>
      <c r="R15" s="66">
        <v>60</v>
      </c>
      <c r="S15" s="66">
        <v>100</v>
      </c>
      <c r="T15" s="66">
        <v>298</v>
      </c>
      <c r="U15" s="66">
        <v>310</v>
      </c>
      <c r="V15" s="66">
        <v>200</v>
      </c>
      <c r="W15" s="66">
        <v>47</v>
      </c>
      <c r="X15" s="66"/>
      <c r="Y15" s="66"/>
      <c r="Z15" s="66"/>
      <c r="AA15" s="66"/>
      <c r="AB15" s="52">
        <v>1320</v>
      </c>
      <c r="AC15" s="66">
        <v>1131</v>
      </c>
      <c r="AD15" s="72">
        <f t="shared" si="5"/>
        <v>0</v>
      </c>
      <c r="AE15" s="73">
        <f t="shared" si="6"/>
        <v>85.681818181818187</v>
      </c>
      <c r="AF15" s="52"/>
      <c r="AG15" s="66"/>
      <c r="AH15" s="66"/>
      <c r="AI15" s="66"/>
      <c r="AJ15" s="67"/>
      <c r="AK15" s="67"/>
      <c r="AL15" s="67"/>
      <c r="AM15" s="67"/>
      <c r="AN15" s="67"/>
      <c r="AO15" s="67"/>
      <c r="AP15" s="68"/>
      <c r="AQ15" s="68"/>
      <c r="AR15" s="66"/>
      <c r="AS15" s="66">
        <v>1131</v>
      </c>
    </row>
    <row r="16" spans="1:45" s="64" customFormat="1" ht="27.6" customHeight="1" x14ac:dyDescent="0.4">
      <c r="A16" s="50">
        <v>12</v>
      </c>
      <c r="B16" s="51" t="s">
        <v>45</v>
      </c>
      <c r="C16" s="52">
        <v>1577</v>
      </c>
      <c r="D16" s="53">
        <f t="shared" si="0"/>
        <v>1577</v>
      </c>
      <c r="E16" s="54">
        <v>1547</v>
      </c>
      <c r="F16" s="55">
        <f t="shared" si="1"/>
        <v>1547</v>
      </c>
      <c r="G16" s="54">
        <v>30</v>
      </c>
      <c r="H16" s="56">
        <f t="shared" si="2"/>
        <v>100</v>
      </c>
      <c r="I16" s="54">
        <v>3314</v>
      </c>
      <c r="J16" s="57">
        <f t="shared" si="3"/>
        <v>21.422107304460244</v>
      </c>
      <c r="K16" s="54"/>
      <c r="L16" s="58">
        <v>355</v>
      </c>
      <c r="M16" s="59">
        <v>355</v>
      </c>
      <c r="N16" s="59">
        <v>410</v>
      </c>
      <c r="O16" s="52">
        <v>410</v>
      </c>
      <c r="P16" s="54">
        <v>410</v>
      </c>
      <c r="Q16" s="65">
        <f t="shared" si="7"/>
        <v>100</v>
      </c>
      <c r="R16" s="61">
        <v>90</v>
      </c>
      <c r="S16" s="54">
        <v>250</v>
      </c>
      <c r="T16" s="61">
        <v>354</v>
      </c>
      <c r="U16" s="54">
        <v>461</v>
      </c>
      <c r="V16" s="54"/>
      <c r="W16" s="54"/>
      <c r="X16" s="54"/>
      <c r="Y16" s="54"/>
      <c r="Z16" s="54">
        <v>186</v>
      </c>
      <c r="AA16" s="54">
        <v>337</v>
      </c>
      <c r="AB16" s="52">
        <v>1770</v>
      </c>
      <c r="AC16" s="54">
        <v>1955</v>
      </c>
      <c r="AD16" s="62">
        <f t="shared" si="5"/>
        <v>0</v>
      </c>
      <c r="AE16" s="60">
        <f t="shared" si="6"/>
        <v>110.45197740112995</v>
      </c>
      <c r="AF16" s="52"/>
      <c r="AG16" s="54"/>
      <c r="AH16" s="54"/>
      <c r="AI16" s="54"/>
      <c r="AJ16" s="59"/>
      <c r="AK16" s="59"/>
      <c r="AL16" s="59"/>
      <c r="AM16" s="59"/>
      <c r="AN16" s="59"/>
      <c r="AO16" s="59"/>
      <c r="AP16" s="63"/>
      <c r="AQ16" s="63"/>
      <c r="AR16" s="54"/>
      <c r="AS16" s="54">
        <v>1955</v>
      </c>
    </row>
    <row r="17" spans="1:47" s="64" customFormat="1" ht="27.6" customHeight="1" x14ac:dyDescent="0.4">
      <c r="A17" s="50">
        <v>13</v>
      </c>
      <c r="B17" s="51" t="s">
        <v>46</v>
      </c>
      <c r="C17" s="52">
        <v>520</v>
      </c>
      <c r="D17" s="53">
        <f t="shared" si="0"/>
        <v>520</v>
      </c>
      <c r="E17" s="54">
        <v>320</v>
      </c>
      <c r="F17" s="55">
        <f t="shared" si="1"/>
        <v>320</v>
      </c>
      <c r="G17" s="54">
        <v>200</v>
      </c>
      <c r="H17" s="56">
        <f t="shared" si="2"/>
        <v>100</v>
      </c>
      <c r="I17" s="54">
        <v>800</v>
      </c>
      <c r="J17" s="57">
        <f t="shared" si="3"/>
        <v>25</v>
      </c>
      <c r="K17" s="54"/>
      <c r="L17" s="58"/>
      <c r="M17" s="59"/>
      <c r="N17" s="59"/>
      <c r="O17" s="52">
        <v>0</v>
      </c>
      <c r="P17" s="54"/>
      <c r="Q17" s="60"/>
      <c r="R17" s="61">
        <v>0</v>
      </c>
      <c r="S17" s="54"/>
      <c r="T17" s="61">
        <v>152</v>
      </c>
      <c r="U17" s="54">
        <v>152</v>
      </c>
      <c r="V17" s="54"/>
      <c r="W17" s="54"/>
      <c r="X17" s="54"/>
      <c r="Y17" s="54"/>
      <c r="Z17" s="54"/>
      <c r="AA17" s="54"/>
      <c r="AB17" s="52">
        <v>530</v>
      </c>
      <c r="AC17" s="54">
        <v>510</v>
      </c>
      <c r="AD17" s="62">
        <f t="shared" si="5"/>
        <v>0</v>
      </c>
      <c r="AE17" s="60">
        <f t="shared" si="6"/>
        <v>96.226415094339629</v>
      </c>
      <c r="AF17" s="52">
        <v>10</v>
      </c>
      <c r="AG17" s="66">
        <v>10</v>
      </c>
      <c r="AH17" s="66">
        <v>150</v>
      </c>
      <c r="AI17" s="66">
        <f t="shared" si="4"/>
        <v>150</v>
      </c>
      <c r="AJ17" s="59"/>
      <c r="AK17" s="59"/>
      <c r="AL17" s="59"/>
      <c r="AM17" s="59"/>
      <c r="AN17" s="59"/>
      <c r="AO17" s="59"/>
      <c r="AP17" s="63"/>
      <c r="AQ17" s="63"/>
      <c r="AR17" s="54"/>
      <c r="AS17" s="54">
        <v>510</v>
      </c>
    </row>
    <row r="18" spans="1:47" s="64" customFormat="1" ht="27.6" customHeight="1" x14ac:dyDescent="0.4">
      <c r="A18" s="50">
        <v>14</v>
      </c>
      <c r="B18" s="51" t="s">
        <v>47</v>
      </c>
      <c r="C18" s="52">
        <v>1073</v>
      </c>
      <c r="D18" s="53">
        <f t="shared" si="0"/>
        <v>1073</v>
      </c>
      <c r="E18" s="54">
        <v>759</v>
      </c>
      <c r="F18" s="55">
        <f t="shared" si="1"/>
        <v>759</v>
      </c>
      <c r="G18" s="54">
        <v>314</v>
      </c>
      <c r="H18" s="56">
        <f t="shared" si="2"/>
        <v>100</v>
      </c>
      <c r="I18" s="54">
        <v>1442</v>
      </c>
      <c r="J18" s="57">
        <f t="shared" si="3"/>
        <v>18.998682476943348</v>
      </c>
      <c r="K18" s="54"/>
      <c r="L18" s="58"/>
      <c r="M18" s="59"/>
      <c r="N18" s="59">
        <v>367</v>
      </c>
      <c r="O18" s="52">
        <v>120</v>
      </c>
      <c r="P18" s="54">
        <v>367</v>
      </c>
      <c r="Q18" s="65">
        <f t="shared" si="7"/>
        <v>305.83333333333331</v>
      </c>
      <c r="R18" s="61">
        <v>37</v>
      </c>
      <c r="S18" s="54"/>
      <c r="T18" s="61">
        <v>72</v>
      </c>
      <c r="U18" s="54">
        <v>350</v>
      </c>
      <c r="V18" s="54"/>
      <c r="W18" s="54"/>
      <c r="X18" s="54"/>
      <c r="Y18" s="54"/>
      <c r="Z18" s="54"/>
      <c r="AA18" s="54"/>
      <c r="AB18" s="52">
        <v>232</v>
      </c>
      <c r="AC18" s="54">
        <v>599</v>
      </c>
      <c r="AD18" s="62">
        <f t="shared" si="5"/>
        <v>0</v>
      </c>
      <c r="AE18" s="60">
        <f t="shared" si="6"/>
        <v>258.18965517241378</v>
      </c>
      <c r="AF18" s="52"/>
      <c r="AG18" s="54"/>
      <c r="AH18" s="54"/>
      <c r="AI18" s="54"/>
      <c r="AJ18" s="59"/>
      <c r="AK18" s="59"/>
      <c r="AL18" s="59"/>
      <c r="AM18" s="59"/>
      <c r="AN18" s="59"/>
      <c r="AO18" s="59"/>
      <c r="AP18" s="63"/>
      <c r="AQ18" s="63"/>
      <c r="AR18" s="54"/>
      <c r="AS18" s="54">
        <v>599</v>
      </c>
    </row>
    <row r="19" spans="1:47" s="64" customFormat="1" ht="27.6" customHeight="1" x14ac:dyDescent="0.4">
      <c r="A19" s="50">
        <v>15</v>
      </c>
      <c r="B19" s="51" t="s">
        <v>48</v>
      </c>
      <c r="C19" s="52">
        <v>675</v>
      </c>
      <c r="D19" s="53">
        <f t="shared" si="0"/>
        <v>675</v>
      </c>
      <c r="E19" s="54"/>
      <c r="F19" s="55">
        <f t="shared" si="1"/>
        <v>0</v>
      </c>
      <c r="G19" s="54">
        <v>675</v>
      </c>
      <c r="H19" s="56">
        <f t="shared" si="2"/>
        <v>100</v>
      </c>
      <c r="I19" s="54"/>
      <c r="J19" s="57"/>
      <c r="K19" s="54"/>
      <c r="L19" s="58"/>
      <c r="M19" s="59"/>
      <c r="N19" s="59"/>
      <c r="O19" s="52">
        <v>133</v>
      </c>
      <c r="P19" s="54"/>
      <c r="Q19" s="60">
        <f t="shared" si="7"/>
        <v>0</v>
      </c>
      <c r="R19" s="61">
        <v>30</v>
      </c>
      <c r="S19" s="54"/>
      <c r="T19" s="61">
        <v>274</v>
      </c>
      <c r="U19" s="54"/>
      <c r="V19" s="54"/>
      <c r="W19" s="54"/>
      <c r="X19" s="54"/>
      <c r="Y19" s="54"/>
      <c r="Z19" s="54"/>
      <c r="AA19" s="54"/>
      <c r="AB19" s="52">
        <v>100</v>
      </c>
      <c r="AC19" s="54">
        <v>105</v>
      </c>
      <c r="AD19" s="62">
        <f t="shared" si="5"/>
        <v>0</v>
      </c>
      <c r="AE19" s="60">
        <f t="shared" si="6"/>
        <v>105</v>
      </c>
      <c r="AF19" s="52"/>
      <c r="AG19" s="54"/>
      <c r="AH19" s="54"/>
      <c r="AI19" s="54"/>
      <c r="AJ19" s="59"/>
      <c r="AK19" s="59"/>
      <c r="AL19" s="59"/>
      <c r="AM19" s="59"/>
      <c r="AN19" s="59"/>
      <c r="AO19" s="59"/>
      <c r="AP19" s="63"/>
      <c r="AQ19" s="63"/>
      <c r="AR19" s="54"/>
      <c r="AS19" s="54">
        <v>105</v>
      </c>
    </row>
    <row r="20" spans="1:47" s="64" customFormat="1" ht="27.6" customHeight="1" x14ac:dyDescent="0.4">
      <c r="A20" s="50">
        <v>16</v>
      </c>
      <c r="B20" s="51" t="s">
        <v>49</v>
      </c>
      <c r="C20" s="52">
        <v>412</v>
      </c>
      <c r="D20" s="53">
        <f t="shared" si="0"/>
        <v>412</v>
      </c>
      <c r="E20" s="54">
        <v>337</v>
      </c>
      <c r="F20" s="55">
        <f t="shared" si="1"/>
        <v>337</v>
      </c>
      <c r="G20" s="54">
        <v>75</v>
      </c>
      <c r="H20" s="56">
        <f t="shared" si="2"/>
        <v>100</v>
      </c>
      <c r="I20" s="54">
        <v>760</v>
      </c>
      <c r="J20" s="57">
        <f>I20/E20*10</f>
        <v>22.551928783382792</v>
      </c>
      <c r="K20" s="54"/>
      <c r="L20" s="58"/>
      <c r="M20" s="59"/>
      <c r="N20" s="59">
        <v>79</v>
      </c>
      <c r="O20" s="52">
        <v>60</v>
      </c>
      <c r="P20" s="54">
        <v>65</v>
      </c>
      <c r="Q20" s="60">
        <f t="shared" si="7"/>
        <v>108.33333333333333</v>
      </c>
      <c r="R20" s="61"/>
      <c r="S20" s="54"/>
      <c r="T20" s="61">
        <v>57</v>
      </c>
      <c r="U20" s="54">
        <v>57</v>
      </c>
      <c r="V20" s="54"/>
      <c r="W20" s="54"/>
      <c r="X20" s="54"/>
      <c r="Y20" s="54"/>
      <c r="Z20" s="54"/>
      <c r="AA20" s="54"/>
      <c r="AB20" s="52">
        <v>310</v>
      </c>
      <c r="AC20" s="54">
        <v>310</v>
      </c>
      <c r="AD20" s="62">
        <f t="shared" si="5"/>
        <v>0</v>
      </c>
      <c r="AE20" s="60">
        <f t="shared" si="6"/>
        <v>100</v>
      </c>
      <c r="AF20" s="52"/>
      <c r="AG20" s="54"/>
      <c r="AH20" s="54"/>
      <c r="AI20" s="54"/>
      <c r="AJ20" s="59"/>
      <c r="AK20" s="59"/>
      <c r="AL20" s="59"/>
      <c r="AM20" s="59"/>
      <c r="AN20" s="59"/>
      <c r="AO20" s="59"/>
      <c r="AP20" s="63"/>
      <c r="AQ20" s="63"/>
      <c r="AR20" s="54"/>
      <c r="AS20" s="54">
        <v>310</v>
      </c>
    </row>
    <row r="21" spans="1:47" s="64" customFormat="1" ht="27.6" customHeight="1" x14ac:dyDescent="0.4">
      <c r="A21" s="50">
        <v>17</v>
      </c>
      <c r="B21" s="51" t="s">
        <v>50</v>
      </c>
      <c r="C21" s="52">
        <v>157</v>
      </c>
      <c r="D21" s="53">
        <f t="shared" si="0"/>
        <v>157</v>
      </c>
      <c r="E21" s="54">
        <v>122</v>
      </c>
      <c r="F21" s="55">
        <f t="shared" si="1"/>
        <v>122</v>
      </c>
      <c r="G21" s="54">
        <v>35</v>
      </c>
      <c r="H21" s="56">
        <f t="shared" si="2"/>
        <v>100</v>
      </c>
      <c r="I21" s="54">
        <v>238</v>
      </c>
      <c r="J21" s="57">
        <f>I21/E21*10</f>
        <v>19.508196721311474</v>
      </c>
      <c r="K21" s="54"/>
      <c r="L21" s="58"/>
      <c r="M21" s="59"/>
      <c r="N21" s="59"/>
      <c r="O21" s="52">
        <v>62</v>
      </c>
      <c r="P21" s="54"/>
      <c r="Q21" s="60">
        <f t="shared" si="7"/>
        <v>0</v>
      </c>
      <c r="R21" s="61"/>
      <c r="S21" s="54"/>
      <c r="T21" s="61"/>
      <c r="U21" s="54"/>
      <c r="V21" s="54"/>
      <c r="W21" s="54"/>
      <c r="X21" s="54"/>
      <c r="Y21" s="54"/>
      <c r="Z21" s="54"/>
      <c r="AA21" s="54"/>
      <c r="AB21" s="52">
        <v>210</v>
      </c>
      <c r="AC21" s="54">
        <v>200</v>
      </c>
      <c r="AD21" s="62">
        <f t="shared" si="5"/>
        <v>30</v>
      </c>
      <c r="AE21" s="60">
        <f t="shared" si="6"/>
        <v>95.238095238095227</v>
      </c>
      <c r="AF21" s="52"/>
      <c r="AG21" s="54"/>
      <c r="AH21" s="54"/>
      <c r="AI21" s="54"/>
      <c r="AJ21" s="59"/>
      <c r="AK21" s="59"/>
      <c r="AL21" s="59"/>
      <c r="AM21" s="59"/>
      <c r="AN21" s="59"/>
      <c r="AO21" s="59"/>
      <c r="AP21" s="63"/>
      <c r="AQ21" s="63"/>
      <c r="AR21" s="54"/>
      <c r="AS21" s="54">
        <v>170</v>
      </c>
    </row>
    <row r="22" spans="1:47" s="64" customFormat="1" ht="27.6" customHeight="1" x14ac:dyDescent="0.4">
      <c r="A22" s="50">
        <v>18</v>
      </c>
      <c r="B22" s="76" t="s">
        <v>51</v>
      </c>
      <c r="C22" s="52">
        <v>70</v>
      </c>
      <c r="D22" s="53">
        <f t="shared" si="0"/>
        <v>70</v>
      </c>
      <c r="E22" s="54">
        <v>70</v>
      </c>
      <c r="F22" s="55">
        <f t="shared" si="1"/>
        <v>70</v>
      </c>
      <c r="G22" s="54"/>
      <c r="H22" s="56">
        <f t="shared" si="2"/>
        <v>100</v>
      </c>
      <c r="I22" s="54">
        <v>140</v>
      </c>
      <c r="J22" s="57">
        <f>I22/E22*10</f>
        <v>20</v>
      </c>
      <c r="K22" s="54"/>
      <c r="L22" s="58"/>
      <c r="M22" s="59"/>
      <c r="N22" s="59"/>
      <c r="O22" s="52">
        <v>0</v>
      </c>
      <c r="P22" s="54"/>
      <c r="Q22" s="60"/>
      <c r="R22" s="61"/>
      <c r="S22" s="54"/>
      <c r="T22" s="61"/>
      <c r="U22" s="54"/>
      <c r="V22" s="54"/>
      <c r="W22" s="54"/>
      <c r="X22" s="54"/>
      <c r="Y22" s="54"/>
      <c r="Z22" s="54"/>
      <c r="AA22" s="54"/>
      <c r="AB22" s="52">
        <v>400</v>
      </c>
      <c r="AC22" s="54">
        <v>350</v>
      </c>
      <c r="AD22" s="62">
        <f t="shared" si="5"/>
        <v>0</v>
      </c>
      <c r="AE22" s="65">
        <f t="shared" si="6"/>
        <v>87.5</v>
      </c>
      <c r="AF22" s="52">
        <v>170</v>
      </c>
      <c r="AG22" s="77">
        <v>170</v>
      </c>
      <c r="AH22" s="54">
        <v>3400</v>
      </c>
      <c r="AI22" s="54">
        <f>AH22/AG22*10</f>
        <v>200</v>
      </c>
      <c r="AJ22" s="59"/>
      <c r="AK22" s="59"/>
      <c r="AL22" s="59"/>
      <c r="AM22" s="59"/>
      <c r="AN22" s="59"/>
      <c r="AO22" s="59"/>
      <c r="AP22" s="63"/>
      <c r="AQ22" s="63"/>
      <c r="AR22" s="54"/>
      <c r="AS22" s="54">
        <v>350</v>
      </c>
    </row>
    <row r="23" spans="1:47" s="64" customFormat="1" ht="27.6" customHeight="1" x14ac:dyDescent="0.4">
      <c r="A23" s="50">
        <v>20</v>
      </c>
      <c r="B23" s="76" t="s">
        <v>52</v>
      </c>
      <c r="C23" s="52">
        <v>200</v>
      </c>
      <c r="D23" s="53">
        <f t="shared" si="0"/>
        <v>200</v>
      </c>
      <c r="E23" s="54">
        <v>150</v>
      </c>
      <c r="F23" s="55">
        <f t="shared" si="1"/>
        <v>150</v>
      </c>
      <c r="G23" s="54">
        <v>50</v>
      </c>
      <c r="H23" s="56">
        <f t="shared" si="2"/>
        <v>100</v>
      </c>
      <c r="I23" s="54">
        <v>297</v>
      </c>
      <c r="J23" s="57">
        <f>I23/E23*10</f>
        <v>19.8</v>
      </c>
      <c r="K23" s="54"/>
      <c r="L23" s="58"/>
      <c r="M23" s="59"/>
      <c r="N23" s="59"/>
      <c r="O23" s="52">
        <v>0</v>
      </c>
      <c r="P23" s="54"/>
      <c r="Q23" s="60"/>
      <c r="R23" s="61"/>
      <c r="S23" s="54"/>
      <c r="T23" s="61"/>
      <c r="U23" s="54"/>
      <c r="V23" s="54"/>
      <c r="W23" s="54"/>
      <c r="X23" s="54"/>
      <c r="Y23" s="54"/>
      <c r="Z23" s="54"/>
      <c r="AA23" s="54"/>
      <c r="AB23" s="52">
        <v>257</v>
      </c>
      <c r="AC23" s="54">
        <v>257</v>
      </c>
      <c r="AD23" s="62">
        <f t="shared" si="5"/>
        <v>12</v>
      </c>
      <c r="AE23" s="65">
        <f t="shared" si="6"/>
        <v>100</v>
      </c>
      <c r="AF23" s="52"/>
      <c r="AG23" s="54"/>
      <c r="AH23" s="54"/>
      <c r="AI23" s="54"/>
      <c r="AJ23" s="59"/>
      <c r="AK23" s="59"/>
      <c r="AL23" s="59"/>
      <c r="AM23" s="59"/>
      <c r="AN23" s="59"/>
      <c r="AO23" s="59"/>
      <c r="AP23" s="63"/>
      <c r="AQ23" s="63"/>
      <c r="AR23" s="54"/>
      <c r="AS23" s="54">
        <v>245</v>
      </c>
    </row>
    <row r="24" spans="1:47" s="64" customFormat="1" ht="27.6" customHeight="1" x14ac:dyDescent="0.4">
      <c r="A24" s="50">
        <v>21</v>
      </c>
      <c r="B24" s="76" t="s">
        <v>53</v>
      </c>
      <c r="C24" s="52">
        <v>0</v>
      </c>
      <c r="D24" s="53">
        <f t="shared" si="0"/>
        <v>0</v>
      </c>
      <c r="E24" s="54"/>
      <c r="F24" s="55">
        <f t="shared" si="1"/>
        <v>0</v>
      </c>
      <c r="G24" s="54"/>
      <c r="H24" s="56"/>
      <c r="I24" s="54"/>
      <c r="J24" s="57"/>
      <c r="K24" s="54"/>
      <c r="L24" s="58">
        <v>200</v>
      </c>
      <c r="M24" s="59">
        <v>200</v>
      </c>
      <c r="N24" s="59"/>
      <c r="O24" s="52">
        <v>0</v>
      </c>
      <c r="P24" s="54"/>
      <c r="Q24" s="60"/>
      <c r="R24" s="61"/>
      <c r="S24" s="54"/>
      <c r="T24" s="61"/>
      <c r="U24" s="54"/>
      <c r="V24" s="54"/>
      <c r="W24" s="54"/>
      <c r="X24" s="54"/>
      <c r="Y24" s="54"/>
      <c r="Z24" s="54">
        <v>200</v>
      </c>
      <c r="AA24" s="54">
        <v>200</v>
      </c>
      <c r="AB24" s="52">
        <v>200</v>
      </c>
      <c r="AC24" s="54"/>
      <c r="AD24" s="62">
        <f t="shared" si="5"/>
        <v>0</v>
      </c>
      <c r="AE24" s="60">
        <f t="shared" si="6"/>
        <v>0</v>
      </c>
      <c r="AF24" s="52"/>
      <c r="AG24" s="54"/>
      <c r="AH24" s="54"/>
      <c r="AI24" s="54"/>
      <c r="AJ24" s="59"/>
      <c r="AK24" s="59"/>
      <c r="AL24" s="59"/>
      <c r="AM24" s="59"/>
      <c r="AN24" s="59"/>
      <c r="AO24" s="59"/>
      <c r="AP24" s="63"/>
      <c r="AQ24" s="63"/>
      <c r="AR24" s="54"/>
      <c r="AS24" s="54"/>
    </row>
    <row r="25" spans="1:47" ht="27.6" customHeight="1" x14ac:dyDescent="0.4">
      <c r="A25" s="50">
        <v>22</v>
      </c>
      <c r="B25" s="76" t="s">
        <v>54</v>
      </c>
      <c r="C25" s="52">
        <v>930</v>
      </c>
      <c r="D25" s="53">
        <f t="shared" si="0"/>
        <v>930</v>
      </c>
      <c r="E25" s="54">
        <v>744</v>
      </c>
      <c r="F25" s="55">
        <f t="shared" si="1"/>
        <v>744</v>
      </c>
      <c r="G25" s="54">
        <v>186</v>
      </c>
      <c r="H25" s="56">
        <f t="shared" ref="H25:H30" si="8">(E25+G25)/C25*100</f>
        <v>100</v>
      </c>
      <c r="I25" s="54">
        <v>1384.8</v>
      </c>
      <c r="J25" s="57">
        <f t="shared" ref="J25:J30" si="9">I25/E25*10</f>
        <v>18.612903225806452</v>
      </c>
      <c r="K25" s="54"/>
      <c r="L25" s="58"/>
      <c r="M25" s="59"/>
      <c r="N25" s="59">
        <v>213</v>
      </c>
      <c r="O25" s="52">
        <v>94</v>
      </c>
      <c r="P25" s="54">
        <v>146</v>
      </c>
      <c r="Q25" s="60">
        <f t="shared" si="7"/>
        <v>155.31914893617019</v>
      </c>
      <c r="R25" s="61"/>
      <c r="S25" s="54"/>
      <c r="T25" s="61"/>
      <c r="U25" s="54"/>
      <c r="V25" s="54"/>
      <c r="W25" s="54"/>
      <c r="X25" s="54"/>
      <c r="Y25" s="54"/>
      <c r="Z25" s="54"/>
      <c r="AA25" s="54"/>
      <c r="AB25" s="52">
        <v>600</v>
      </c>
      <c r="AC25" s="54">
        <v>776</v>
      </c>
      <c r="AD25" s="62">
        <f t="shared" si="5"/>
        <v>0</v>
      </c>
      <c r="AE25" s="60">
        <f t="shared" si="6"/>
        <v>129.33333333333331</v>
      </c>
      <c r="AF25" s="52"/>
      <c r="AG25" s="54"/>
      <c r="AH25" s="54"/>
      <c r="AI25" s="54"/>
      <c r="AJ25" s="59"/>
      <c r="AK25" s="59"/>
      <c r="AL25" s="59"/>
      <c r="AM25" s="59"/>
      <c r="AN25" s="59"/>
      <c r="AO25" s="59"/>
      <c r="AP25" s="78"/>
      <c r="AQ25" s="78"/>
      <c r="AR25" s="54"/>
      <c r="AS25" s="54">
        <v>776</v>
      </c>
    </row>
    <row r="26" spans="1:47" ht="27.6" customHeight="1" x14ac:dyDescent="0.4">
      <c r="A26" s="79">
        <v>23</v>
      </c>
      <c r="B26" s="76" t="s">
        <v>55</v>
      </c>
      <c r="C26" s="52">
        <v>180</v>
      </c>
      <c r="D26" s="53">
        <f t="shared" si="0"/>
        <v>180</v>
      </c>
      <c r="E26" s="54">
        <v>180</v>
      </c>
      <c r="F26" s="55">
        <f t="shared" si="1"/>
        <v>180</v>
      </c>
      <c r="G26" s="54"/>
      <c r="H26" s="56">
        <f t="shared" si="8"/>
        <v>100</v>
      </c>
      <c r="I26" s="54">
        <v>350</v>
      </c>
      <c r="J26" s="57">
        <f t="shared" si="9"/>
        <v>19.444444444444443</v>
      </c>
      <c r="K26" s="54"/>
      <c r="L26" s="58"/>
      <c r="M26" s="59"/>
      <c r="N26" s="59"/>
      <c r="O26" s="52"/>
      <c r="P26" s="54"/>
      <c r="Q26" s="60"/>
      <c r="R26" s="61"/>
      <c r="S26" s="54"/>
      <c r="T26" s="61"/>
      <c r="U26" s="54"/>
      <c r="V26" s="54"/>
      <c r="W26" s="54"/>
      <c r="X26" s="54"/>
      <c r="Y26" s="54"/>
      <c r="Z26" s="54"/>
      <c r="AA26" s="54"/>
      <c r="AB26" s="52"/>
      <c r="AC26" s="54"/>
      <c r="AD26" s="62">
        <f t="shared" si="5"/>
        <v>0</v>
      </c>
      <c r="AE26" s="60"/>
      <c r="AF26" s="52"/>
      <c r="AG26" s="54"/>
      <c r="AH26" s="54"/>
      <c r="AI26" s="54"/>
      <c r="AJ26" s="59"/>
      <c r="AK26" s="59"/>
      <c r="AL26" s="59"/>
      <c r="AM26" s="59"/>
      <c r="AN26" s="59"/>
      <c r="AO26" s="59"/>
      <c r="AP26" s="78"/>
      <c r="AQ26" s="78"/>
      <c r="AR26" s="54"/>
      <c r="AS26" s="54"/>
    </row>
    <row r="27" spans="1:47" s="85" customFormat="1" ht="27.6" customHeight="1" x14ac:dyDescent="0.4">
      <c r="A27" s="80"/>
      <c r="B27" s="81" t="s">
        <v>56</v>
      </c>
      <c r="C27" s="82">
        <f>SUM(C5:C26)</f>
        <v>22373</v>
      </c>
      <c r="D27" s="82">
        <f t="shared" ref="D27:G27" si="10">SUM(D5:D26)</f>
        <v>22423</v>
      </c>
      <c r="E27" s="82">
        <f t="shared" si="10"/>
        <v>19847</v>
      </c>
      <c r="F27" s="55">
        <f t="shared" si="1"/>
        <v>19847</v>
      </c>
      <c r="G27" s="82">
        <f t="shared" si="10"/>
        <v>2576</v>
      </c>
      <c r="H27" s="83">
        <f t="shared" si="8"/>
        <v>100.22348366334421</v>
      </c>
      <c r="I27" s="82">
        <f>SUM(I5:I26)</f>
        <v>53573.9</v>
      </c>
      <c r="J27" s="57">
        <f t="shared" si="9"/>
        <v>26.993449891671286</v>
      </c>
      <c r="K27" s="84">
        <f>SUM(K5:K26)</f>
        <v>0</v>
      </c>
      <c r="L27" s="84">
        <f t="shared" ref="L27:AD27" si="11">SUM(L5:L26)</f>
        <v>555</v>
      </c>
      <c r="M27" s="84">
        <f t="shared" si="11"/>
        <v>555</v>
      </c>
      <c r="N27" s="84">
        <f t="shared" si="11"/>
        <v>4687</v>
      </c>
      <c r="O27" s="84">
        <f t="shared" si="11"/>
        <v>4282</v>
      </c>
      <c r="P27" s="84">
        <f t="shared" si="11"/>
        <v>4454</v>
      </c>
      <c r="Q27" s="60">
        <f t="shared" si="7"/>
        <v>104.01681457262961</v>
      </c>
      <c r="R27" s="84">
        <f t="shared" si="11"/>
        <v>925</v>
      </c>
      <c r="S27" s="84">
        <f t="shared" si="11"/>
        <v>1217</v>
      </c>
      <c r="T27" s="84">
        <f t="shared" si="11"/>
        <v>4487</v>
      </c>
      <c r="U27" s="84">
        <f t="shared" si="11"/>
        <v>4725</v>
      </c>
      <c r="V27" s="84">
        <f t="shared" si="11"/>
        <v>607</v>
      </c>
      <c r="W27" s="84">
        <f t="shared" si="11"/>
        <v>149.26</v>
      </c>
      <c r="X27" s="84">
        <f t="shared" si="11"/>
        <v>200</v>
      </c>
      <c r="Y27" s="84">
        <f t="shared" si="11"/>
        <v>266</v>
      </c>
      <c r="Z27" s="84">
        <f t="shared" si="11"/>
        <v>386</v>
      </c>
      <c r="AA27" s="84">
        <f t="shared" si="11"/>
        <v>537</v>
      </c>
      <c r="AB27" s="84">
        <f t="shared" si="11"/>
        <v>21154</v>
      </c>
      <c r="AC27" s="84">
        <f t="shared" si="11"/>
        <v>20728</v>
      </c>
      <c r="AD27" s="84">
        <f t="shared" si="11"/>
        <v>152</v>
      </c>
      <c r="AE27" s="60">
        <f t="shared" si="6"/>
        <v>97.986196464025724</v>
      </c>
      <c r="AF27" s="82">
        <f>SUM(AF5:AF26)</f>
        <v>366</v>
      </c>
      <c r="AG27" s="82">
        <f>SUM(AG5:AG26)</f>
        <v>366</v>
      </c>
      <c r="AH27" s="82">
        <f>SUM(AH5:AH26)</f>
        <v>8869.5</v>
      </c>
      <c r="AI27" s="54">
        <f t="shared" ref="AI27:AI30" si="12">AH27/AG27*10</f>
        <v>242.33606557377047</v>
      </c>
      <c r="AJ27" s="82">
        <f>SUM(AJ5:AJ26)</f>
        <v>9</v>
      </c>
      <c r="AK27" s="82">
        <f t="shared" ref="AK27:AU27" si="13">SUM(AK5:AK26)</f>
        <v>282</v>
      </c>
      <c r="AL27" s="82">
        <f t="shared" si="13"/>
        <v>12</v>
      </c>
      <c r="AM27" s="82">
        <f t="shared" si="13"/>
        <v>386</v>
      </c>
      <c r="AN27" s="82">
        <f t="shared" si="13"/>
        <v>0</v>
      </c>
      <c r="AO27" s="82">
        <f t="shared" si="13"/>
        <v>0</v>
      </c>
      <c r="AP27" s="82">
        <f t="shared" si="13"/>
        <v>2</v>
      </c>
      <c r="AQ27" s="82">
        <f t="shared" si="13"/>
        <v>12</v>
      </c>
      <c r="AR27" s="82">
        <f t="shared" si="13"/>
        <v>0</v>
      </c>
      <c r="AS27" s="84">
        <f t="shared" si="13"/>
        <v>20576</v>
      </c>
      <c r="AT27" s="82">
        <f t="shared" si="13"/>
        <v>0</v>
      </c>
      <c r="AU27" s="82">
        <f t="shared" si="13"/>
        <v>0</v>
      </c>
    </row>
    <row r="28" spans="1:47" s="93" customFormat="1" ht="27.6" customHeight="1" x14ac:dyDescent="0.4">
      <c r="A28" s="86"/>
      <c r="B28" s="87" t="s">
        <v>57</v>
      </c>
      <c r="C28" s="88">
        <v>6462</v>
      </c>
      <c r="D28" s="53">
        <f>E28+G28</f>
        <v>6462</v>
      </c>
      <c r="E28" s="88">
        <v>6162</v>
      </c>
      <c r="F28" s="55">
        <f t="shared" si="1"/>
        <v>6162</v>
      </c>
      <c r="G28" s="88">
        <v>300</v>
      </c>
      <c r="H28" s="56">
        <f t="shared" si="8"/>
        <v>100</v>
      </c>
      <c r="I28" s="88">
        <v>13200</v>
      </c>
      <c r="J28" s="57">
        <f t="shared" si="9"/>
        <v>21.42161635832522</v>
      </c>
      <c r="K28" s="88"/>
      <c r="L28" s="89"/>
      <c r="M28" s="89"/>
      <c r="N28" s="89"/>
      <c r="O28" s="88">
        <v>80</v>
      </c>
      <c r="P28" s="88"/>
      <c r="Q28" s="60">
        <f t="shared" si="7"/>
        <v>0</v>
      </c>
      <c r="R28" s="90"/>
      <c r="S28" s="88"/>
      <c r="T28" s="90"/>
      <c r="U28" s="88"/>
      <c r="V28" s="88">
        <v>940</v>
      </c>
      <c r="W28" s="88">
        <v>307</v>
      </c>
      <c r="X28" s="88"/>
      <c r="Y28" s="88"/>
      <c r="Z28" s="88"/>
      <c r="AA28" s="88"/>
      <c r="AB28" s="88">
        <v>9000</v>
      </c>
      <c r="AC28" s="88">
        <v>9000</v>
      </c>
      <c r="AD28" s="62">
        <v>0</v>
      </c>
      <c r="AE28" s="60">
        <f t="shared" si="6"/>
        <v>100</v>
      </c>
      <c r="AF28" s="88">
        <v>1605</v>
      </c>
      <c r="AG28" s="88">
        <v>1500</v>
      </c>
      <c r="AH28" s="88">
        <v>19700</v>
      </c>
      <c r="AI28" s="54">
        <f t="shared" si="12"/>
        <v>131.33333333333331</v>
      </c>
      <c r="AJ28" s="91">
        <v>17.5</v>
      </c>
      <c r="AK28" s="89">
        <v>360</v>
      </c>
      <c r="AL28" s="89">
        <v>16</v>
      </c>
      <c r="AM28" s="89">
        <v>420</v>
      </c>
      <c r="AN28" s="89">
        <v>19</v>
      </c>
      <c r="AO28" s="89">
        <v>570</v>
      </c>
      <c r="AP28" s="92">
        <v>3</v>
      </c>
      <c r="AQ28" s="92">
        <v>60</v>
      </c>
      <c r="AR28" s="88"/>
      <c r="AS28" s="88">
        <v>9500</v>
      </c>
    </row>
    <row r="29" spans="1:47" s="96" customFormat="1" ht="27.6" customHeight="1" x14ac:dyDescent="0.4">
      <c r="A29" s="94"/>
      <c r="B29" s="95" t="s">
        <v>58</v>
      </c>
      <c r="C29" s="90">
        <f>SUM(C27:C28)</f>
        <v>28835</v>
      </c>
      <c r="D29" s="53">
        <f>E29+G29</f>
        <v>28885</v>
      </c>
      <c r="E29" s="90">
        <f>SUM(E27:E28)</f>
        <v>26009</v>
      </c>
      <c r="F29" s="55">
        <f t="shared" si="1"/>
        <v>26009</v>
      </c>
      <c r="G29" s="90">
        <f>SUM(G27:G28)</f>
        <v>2876</v>
      </c>
      <c r="H29" s="83">
        <f t="shared" si="8"/>
        <v>100.17340038148083</v>
      </c>
      <c r="I29" s="90">
        <f>SUM(I27:I28)</f>
        <v>66773.899999999994</v>
      </c>
      <c r="J29" s="57">
        <f t="shared" si="9"/>
        <v>25.673382290745508</v>
      </c>
      <c r="K29" s="90"/>
      <c r="L29" s="90">
        <f>SUM(L27:L28)</f>
        <v>555</v>
      </c>
      <c r="M29" s="90">
        <f t="shared" ref="M29:AD29" si="14">SUM(M27:M28)</f>
        <v>555</v>
      </c>
      <c r="N29" s="90">
        <f t="shared" si="14"/>
        <v>4687</v>
      </c>
      <c r="O29" s="90">
        <f t="shared" si="14"/>
        <v>4362</v>
      </c>
      <c r="P29" s="90">
        <f t="shared" si="14"/>
        <v>4454</v>
      </c>
      <c r="Q29" s="60">
        <f t="shared" si="7"/>
        <v>102.10912425492893</v>
      </c>
      <c r="R29" s="90">
        <f t="shared" si="14"/>
        <v>925</v>
      </c>
      <c r="S29" s="90">
        <f t="shared" si="14"/>
        <v>1217</v>
      </c>
      <c r="T29" s="90">
        <f t="shared" si="14"/>
        <v>4487</v>
      </c>
      <c r="U29" s="90">
        <f t="shared" si="14"/>
        <v>4725</v>
      </c>
      <c r="V29" s="90">
        <f t="shared" si="14"/>
        <v>1547</v>
      </c>
      <c r="W29" s="90">
        <f t="shared" si="14"/>
        <v>456.26</v>
      </c>
      <c r="X29" s="90">
        <f t="shared" si="14"/>
        <v>200</v>
      </c>
      <c r="Y29" s="90">
        <f t="shared" si="14"/>
        <v>266</v>
      </c>
      <c r="Z29" s="90"/>
      <c r="AA29" s="90"/>
      <c r="AB29" s="90">
        <f t="shared" si="14"/>
        <v>30154</v>
      </c>
      <c r="AC29" s="90">
        <f t="shared" si="14"/>
        <v>29728</v>
      </c>
      <c r="AD29" s="90">
        <f t="shared" si="14"/>
        <v>152</v>
      </c>
      <c r="AE29" s="60">
        <f t="shared" si="6"/>
        <v>98.587252105856606</v>
      </c>
      <c r="AF29" s="90">
        <f>SUM(AF27:AF28)</f>
        <v>1971</v>
      </c>
      <c r="AG29" s="90">
        <f t="shared" ref="AG29:AH29" si="15">SUM(AG27:AG28)</f>
        <v>1866</v>
      </c>
      <c r="AH29" s="90">
        <f t="shared" si="15"/>
        <v>28569.5</v>
      </c>
      <c r="AI29" s="54">
        <f t="shared" si="12"/>
        <v>153.10557341907824</v>
      </c>
      <c r="AJ29" s="90">
        <f>SUM(AJ27:AJ28)</f>
        <v>26.5</v>
      </c>
      <c r="AK29" s="90">
        <f t="shared" ref="AK29:AS29" si="16">SUM(AK27:AK28)</f>
        <v>642</v>
      </c>
      <c r="AL29" s="90">
        <f t="shared" si="16"/>
        <v>28</v>
      </c>
      <c r="AM29" s="90">
        <f t="shared" si="16"/>
        <v>806</v>
      </c>
      <c r="AN29" s="90">
        <f t="shared" si="16"/>
        <v>19</v>
      </c>
      <c r="AO29" s="90">
        <f t="shared" si="16"/>
        <v>570</v>
      </c>
      <c r="AP29" s="90">
        <f t="shared" si="16"/>
        <v>5</v>
      </c>
      <c r="AQ29" s="90">
        <f t="shared" si="16"/>
        <v>72</v>
      </c>
      <c r="AR29" s="90">
        <f t="shared" si="16"/>
        <v>0</v>
      </c>
      <c r="AS29" s="90">
        <f t="shared" si="16"/>
        <v>30076</v>
      </c>
    </row>
    <row r="30" spans="1:47" s="104" customFormat="1" ht="27.6" customHeight="1" x14ac:dyDescent="0.4">
      <c r="A30" s="97"/>
      <c r="B30" s="98" t="s">
        <v>59</v>
      </c>
      <c r="C30" s="99">
        <v>24178</v>
      </c>
      <c r="D30" s="53">
        <f>E30+G30</f>
        <v>24178</v>
      </c>
      <c r="E30" s="99">
        <v>21878</v>
      </c>
      <c r="F30" s="99">
        <f t="shared" si="1"/>
        <v>21878</v>
      </c>
      <c r="G30" s="99">
        <v>2300</v>
      </c>
      <c r="H30" s="100">
        <f t="shared" si="8"/>
        <v>100</v>
      </c>
      <c r="I30" s="99">
        <v>63654</v>
      </c>
      <c r="J30" s="101">
        <f t="shared" si="9"/>
        <v>29.094981259712952</v>
      </c>
      <c r="K30" s="99">
        <v>6</v>
      </c>
      <c r="L30" s="102">
        <v>555</v>
      </c>
      <c r="M30" s="102">
        <v>528</v>
      </c>
      <c r="N30" s="102"/>
      <c r="O30" s="102">
        <v>4965</v>
      </c>
      <c r="P30" s="102">
        <v>4598</v>
      </c>
      <c r="Q30" s="103">
        <f t="shared" si="7"/>
        <v>92.60825780463243</v>
      </c>
      <c r="R30" s="102">
        <v>688</v>
      </c>
      <c r="S30" s="102">
        <v>630</v>
      </c>
      <c r="T30" s="102">
        <v>4456.7</v>
      </c>
      <c r="U30" s="102">
        <v>5568</v>
      </c>
      <c r="V30" s="102">
        <v>0</v>
      </c>
      <c r="W30" s="102">
        <v>1.5</v>
      </c>
      <c r="X30" s="102"/>
      <c r="Y30" s="102"/>
      <c r="Z30" s="102">
        <v>440</v>
      </c>
      <c r="AA30" s="102">
        <v>1355</v>
      </c>
      <c r="AB30" s="102">
        <v>22479</v>
      </c>
      <c r="AC30" s="102">
        <v>20562</v>
      </c>
      <c r="AD30" s="99">
        <f t="shared" si="5"/>
        <v>1239</v>
      </c>
      <c r="AE30" s="103">
        <f t="shared" si="6"/>
        <v>91.472040571199784</v>
      </c>
      <c r="AF30" s="99">
        <v>520</v>
      </c>
      <c r="AG30" s="99">
        <v>405</v>
      </c>
      <c r="AH30" s="99">
        <v>7349</v>
      </c>
      <c r="AI30" s="102">
        <f t="shared" si="12"/>
        <v>181.45679012345678</v>
      </c>
      <c r="AJ30" s="99">
        <v>20</v>
      </c>
      <c r="AK30" s="99">
        <v>738</v>
      </c>
      <c r="AL30" s="99">
        <v>15</v>
      </c>
      <c r="AM30" s="99">
        <v>563</v>
      </c>
      <c r="AN30" s="99">
        <v>15</v>
      </c>
      <c r="AO30" s="99">
        <v>840</v>
      </c>
      <c r="AP30" s="99">
        <v>0</v>
      </c>
      <c r="AQ30" s="99"/>
      <c r="AR30" s="99"/>
      <c r="AS30" s="102">
        <v>19323</v>
      </c>
    </row>
    <row r="31" spans="1:47" ht="17.399999999999999" x14ac:dyDescent="0.3">
      <c r="A31" s="105"/>
      <c r="B31" s="105"/>
    </row>
    <row r="33" spans="2:50" ht="23.7" customHeight="1" x14ac:dyDescent="0.45">
      <c r="B33" s="108"/>
      <c r="E33" s="109"/>
    </row>
    <row r="34" spans="2:50" ht="32.4" customHeight="1" x14ac:dyDescent="0.25"/>
    <row r="35" spans="2:50" x14ac:dyDescent="0.25">
      <c r="C35">
        <f>C28-D28</f>
        <v>0</v>
      </c>
    </row>
    <row r="36" spans="2:50" ht="18.45" customHeight="1" x14ac:dyDescent="0.55000000000000004">
      <c r="B36" s="110"/>
    </row>
    <row r="37" spans="2:50" ht="10.5" customHeight="1" x14ac:dyDescent="0.55000000000000004">
      <c r="B37" s="110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</row>
    <row r="38" spans="2:50" ht="36.9" customHeight="1" x14ac:dyDescent="0.55000000000000004">
      <c r="B38" s="110"/>
      <c r="AF38" s="111"/>
      <c r="AG38" s="112" t="s">
        <v>60</v>
      </c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3"/>
      <c r="AX38" s="113"/>
    </row>
    <row r="39" spans="2:50" ht="17.399999999999999" x14ac:dyDescent="0.3"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3"/>
      <c r="AX39" s="113"/>
    </row>
    <row r="40" spans="2:50" x14ac:dyDescent="0.25"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</row>
  </sheetData>
  <mergeCells count="36">
    <mergeCell ref="AL3:AM3"/>
    <mergeCell ref="AN3:AO3"/>
    <mergeCell ref="AP3:AQ3"/>
    <mergeCell ref="AG38:AV40"/>
    <mergeCell ref="AB3:AB4"/>
    <mergeCell ref="AC3:AC4"/>
    <mergeCell ref="AD3:AD4"/>
    <mergeCell ref="AF3:AF4"/>
    <mergeCell ref="AG3:AI3"/>
    <mergeCell ref="AJ3:AK3"/>
    <mergeCell ref="O3:O4"/>
    <mergeCell ref="P3:P4"/>
    <mergeCell ref="Q3:Q4"/>
    <mergeCell ref="R3:S3"/>
    <mergeCell ref="T3:U3"/>
    <mergeCell ref="V3:W3"/>
    <mergeCell ref="AB2:AE2"/>
    <mergeCell ref="AF2:AI2"/>
    <mergeCell ref="AJ2:AQ2"/>
    <mergeCell ref="C3:C4"/>
    <mergeCell ref="D3:D4"/>
    <mergeCell ref="E3:H3"/>
    <mergeCell ref="I3:I4"/>
    <mergeCell ref="J3:J4"/>
    <mergeCell ref="L3:L4"/>
    <mergeCell ref="M3:M4"/>
    <mergeCell ref="B1:AL1"/>
    <mergeCell ref="B2:B4"/>
    <mergeCell ref="C2:J2"/>
    <mergeCell ref="K2:K4"/>
    <mergeCell ref="L2:M2"/>
    <mergeCell ref="N2:N4"/>
    <mergeCell ref="O2:Q2"/>
    <mergeCell ref="R2:W2"/>
    <mergeCell ref="X2:Y3"/>
    <mergeCell ref="Z2:AA3"/>
  </mergeCells>
  <pageMargins left="0.11811023622047245" right="0.11811023622047245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уборка</vt:lpstr>
      <vt:lpstr>'15 уборка'!Область_печати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2018-10-15T06:52:04Z</dcterms:created>
  <dcterms:modified xsi:type="dcterms:W3CDTF">2018-10-15T06:52:29Z</dcterms:modified>
</cp:coreProperties>
</file>