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3" sheetId="1" r:id="rId1"/>
  </sheets>
  <definedNames>
    <definedName name="_xlnm.Print_Titles" localSheetId="0">'23'!$A:$B</definedName>
    <definedName name="_xlnm.Print_Area" localSheetId="0">'23'!$A$1:$Y$32</definedName>
  </definedNames>
  <calcPr calcId="145621"/>
</workbook>
</file>

<file path=xl/calcChain.xml><?xml version="1.0" encoding="utf-8"?>
<calcChain xmlns="http://schemas.openxmlformats.org/spreadsheetml/2006/main">
  <c r="Y32" i="1" l="1"/>
  <c r="W32" i="1"/>
  <c r="S32" i="1"/>
  <c r="N32" i="1"/>
  <c r="M32" i="1"/>
  <c r="J32" i="1"/>
  <c r="I32" i="1"/>
  <c r="F32" i="1"/>
  <c r="E32" i="1"/>
  <c r="Y30" i="1"/>
  <c r="W30" i="1"/>
  <c r="V30" i="1"/>
  <c r="S30" i="1"/>
  <c r="N30" i="1"/>
  <c r="M30" i="1"/>
  <c r="J30" i="1"/>
  <c r="I30" i="1"/>
  <c r="F30" i="1"/>
  <c r="E30" i="1"/>
  <c r="AM29" i="1"/>
  <c r="AM31" i="1" s="1"/>
  <c r="AL29" i="1"/>
  <c r="AL31" i="1" s="1"/>
  <c r="AK29" i="1"/>
  <c r="AK31" i="1" s="1"/>
  <c r="AJ29" i="1"/>
  <c r="AJ31" i="1" s="1"/>
  <c r="AI29" i="1"/>
  <c r="AI31" i="1" s="1"/>
  <c r="AH29" i="1"/>
  <c r="AH31" i="1" s="1"/>
  <c r="AG29" i="1"/>
  <c r="AG31" i="1" s="1"/>
  <c r="AF29" i="1"/>
  <c r="AF31" i="1" s="1"/>
  <c r="AE29" i="1"/>
  <c r="AE31" i="1" s="1"/>
  <c r="AD29" i="1"/>
  <c r="AD31" i="1" s="1"/>
  <c r="AC29" i="1"/>
  <c r="AC31" i="1" s="1"/>
  <c r="AB29" i="1"/>
  <c r="AB31" i="1" s="1"/>
  <c r="AA29" i="1"/>
  <c r="AA31" i="1" s="1"/>
  <c r="Z29" i="1"/>
  <c r="Z31" i="1" s="1"/>
  <c r="X29" i="1"/>
  <c r="X31" i="1" s="1"/>
  <c r="U29" i="1"/>
  <c r="U31" i="1" s="1"/>
  <c r="V31" i="1" s="1"/>
  <c r="T29" i="1"/>
  <c r="T31" i="1" s="1"/>
  <c r="R29" i="1"/>
  <c r="R31" i="1" s="1"/>
  <c r="Q29" i="1"/>
  <c r="Q31" i="1" s="1"/>
  <c r="P29" i="1"/>
  <c r="P31" i="1" s="1"/>
  <c r="O29" i="1"/>
  <c r="O31" i="1" s="1"/>
  <c r="L29" i="1"/>
  <c r="L31" i="1" s="1"/>
  <c r="K29" i="1"/>
  <c r="K31" i="1" s="1"/>
  <c r="H29" i="1"/>
  <c r="H31" i="1" s="1"/>
  <c r="G29" i="1"/>
  <c r="G31" i="1" s="1"/>
  <c r="D29" i="1"/>
  <c r="D31" i="1" s="1"/>
  <c r="C29" i="1"/>
  <c r="C31" i="1" s="1"/>
  <c r="W28" i="1"/>
  <c r="N28" i="1"/>
  <c r="J28" i="1"/>
  <c r="F28" i="1"/>
  <c r="E28" i="1"/>
  <c r="W27" i="1"/>
  <c r="N27" i="1"/>
  <c r="J27" i="1"/>
  <c r="F27" i="1"/>
  <c r="E27" i="1"/>
  <c r="W26" i="1"/>
  <c r="N26" i="1"/>
  <c r="J26" i="1"/>
  <c r="F26" i="1"/>
  <c r="E26" i="1"/>
  <c r="W25" i="1"/>
  <c r="N25" i="1"/>
  <c r="J25" i="1"/>
  <c r="F25" i="1"/>
  <c r="Y24" i="1"/>
  <c r="W24" i="1"/>
  <c r="V24" i="1"/>
  <c r="S24" i="1"/>
  <c r="N24" i="1"/>
  <c r="J24" i="1"/>
  <c r="I24" i="1"/>
  <c r="F24" i="1"/>
  <c r="E24" i="1"/>
  <c r="W23" i="1"/>
  <c r="N23" i="1"/>
  <c r="J23" i="1"/>
  <c r="F23" i="1"/>
  <c r="Y22" i="1"/>
  <c r="W22" i="1"/>
  <c r="V22" i="1"/>
  <c r="N22" i="1"/>
  <c r="M22" i="1"/>
  <c r="J22" i="1"/>
  <c r="I22" i="1"/>
  <c r="F22" i="1"/>
  <c r="E22" i="1"/>
  <c r="W21" i="1"/>
  <c r="V21" i="1"/>
  <c r="N21" i="1"/>
  <c r="J21" i="1"/>
  <c r="F21" i="1"/>
  <c r="E21" i="1"/>
  <c r="Y20" i="1"/>
  <c r="W20" i="1"/>
  <c r="V20" i="1"/>
  <c r="S20" i="1"/>
  <c r="N20" i="1"/>
  <c r="J20" i="1"/>
  <c r="I20" i="1"/>
  <c r="F20" i="1"/>
  <c r="E20" i="1"/>
  <c r="Y19" i="1"/>
  <c r="W19" i="1"/>
  <c r="V19" i="1"/>
  <c r="S19" i="1"/>
  <c r="N19" i="1"/>
  <c r="M19" i="1"/>
  <c r="J19" i="1"/>
  <c r="I19" i="1"/>
  <c r="F19" i="1"/>
  <c r="E19" i="1"/>
  <c r="W18" i="1"/>
  <c r="V18" i="1"/>
  <c r="N18" i="1"/>
  <c r="J18" i="1"/>
  <c r="F18" i="1"/>
  <c r="E18" i="1"/>
  <c r="Y17" i="1"/>
  <c r="W17" i="1"/>
  <c r="V17" i="1"/>
  <c r="S17" i="1"/>
  <c r="N17" i="1"/>
  <c r="J17" i="1"/>
  <c r="I17" i="1"/>
  <c r="F17" i="1"/>
  <c r="E17" i="1"/>
  <c r="Y16" i="1"/>
  <c r="W16" i="1"/>
  <c r="V16" i="1"/>
  <c r="S16" i="1"/>
  <c r="N16" i="1"/>
  <c r="M16" i="1"/>
  <c r="J16" i="1"/>
  <c r="I16" i="1"/>
  <c r="F16" i="1"/>
  <c r="E16" i="1"/>
  <c r="Y15" i="1"/>
  <c r="W15" i="1"/>
  <c r="V15" i="1"/>
  <c r="S15" i="1"/>
  <c r="N15" i="1"/>
  <c r="M15" i="1"/>
  <c r="J15" i="1"/>
  <c r="I15" i="1"/>
  <c r="F15" i="1"/>
  <c r="E15" i="1"/>
  <c r="Y14" i="1"/>
  <c r="W14" i="1"/>
  <c r="V14" i="1"/>
  <c r="S14" i="1"/>
  <c r="N14" i="1"/>
  <c r="M14" i="1"/>
  <c r="J14" i="1"/>
  <c r="I14" i="1"/>
  <c r="F14" i="1"/>
  <c r="E14" i="1"/>
  <c r="Y13" i="1"/>
  <c r="W13" i="1"/>
  <c r="V13" i="1"/>
  <c r="S13" i="1"/>
  <c r="N13" i="1"/>
  <c r="M13" i="1"/>
  <c r="J13" i="1"/>
  <c r="I13" i="1"/>
  <c r="F13" i="1"/>
  <c r="E13" i="1"/>
  <c r="Y12" i="1"/>
  <c r="W12" i="1"/>
  <c r="V12" i="1"/>
  <c r="S12" i="1"/>
  <c r="N12" i="1"/>
  <c r="M12" i="1"/>
  <c r="J12" i="1"/>
  <c r="I12" i="1"/>
  <c r="F12" i="1"/>
  <c r="E12" i="1"/>
  <c r="Y11" i="1"/>
  <c r="W11" i="1"/>
  <c r="V11" i="1"/>
  <c r="S11" i="1"/>
  <c r="N11" i="1"/>
  <c r="M11" i="1"/>
  <c r="J11" i="1"/>
  <c r="I11" i="1"/>
  <c r="F11" i="1"/>
  <c r="E11" i="1"/>
  <c r="Y10" i="1"/>
  <c r="W10" i="1"/>
  <c r="V10" i="1"/>
  <c r="S10" i="1"/>
  <c r="N10" i="1"/>
  <c r="M10" i="1"/>
  <c r="J10" i="1"/>
  <c r="I10" i="1"/>
  <c r="F10" i="1"/>
  <c r="E10" i="1"/>
  <c r="Y9" i="1"/>
  <c r="W9" i="1"/>
  <c r="V9" i="1"/>
  <c r="N9" i="1"/>
  <c r="M9" i="1"/>
  <c r="J9" i="1"/>
  <c r="I9" i="1"/>
  <c r="F9" i="1"/>
  <c r="E9" i="1"/>
  <c r="Y8" i="1"/>
  <c r="W8" i="1"/>
  <c r="V8" i="1"/>
  <c r="S8" i="1"/>
  <c r="N8" i="1"/>
  <c r="M8" i="1"/>
  <c r="J8" i="1"/>
  <c r="I8" i="1"/>
  <c r="F8" i="1"/>
  <c r="E8" i="1"/>
  <c r="Y7" i="1"/>
  <c r="W7" i="1"/>
  <c r="V7" i="1"/>
  <c r="S7" i="1"/>
  <c r="N7" i="1"/>
  <c r="M7" i="1"/>
  <c r="J7" i="1"/>
  <c r="I7" i="1"/>
  <c r="F7" i="1"/>
  <c r="E7" i="1"/>
  <c r="Y6" i="1"/>
  <c r="W6" i="1"/>
  <c r="V6" i="1"/>
  <c r="S6" i="1"/>
  <c r="N6" i="1"/>
  <c r="M6" i="1"/>
  <c r="J6" i="1"/>
  <c r="I6" i="1"/>
  <c r="F6" i="1"/>
  <c r="E6" i="1"/>
  <c r="Y5" i="1"/>
  <c r="W5" i="1"/>
  <c r="V5" i="1"/>
  <c r="S5" i="1"/>
  <c r="N5" i="1"/>
  <c r="M5" i="1"/>
  <c r="J5" i="1"/>
  <c r="I5" i="1"/>
  <c r="F5" i="1"/>
  <c r="E5" i="1"/>
  <c r="F31" i="1" l="1"/>
  <c r="E31" i="1"/>
  <c r="J31" i="1"/>
  <c r="Y31" i="1"/>
  <c r="I31" i="1"/>
  <c r="N31" i="1"/>
  <c r="M31" i="1"/>
  <c r="W31" i="1"/>
  <c r="S31" i="1"/>
  <c r="F29" i="1"/>
  <c r="J29" i="1"/>
  <c r="N29" i="1"/>
  <c r="V29" i="1"/>
  <c r="E29" i="1"/>
  <c r="I29" i="1"/>
  <c r="M29" i="1"/>
  <c r="S29" i="1"/>
  <c r="W29" i="1"/>
  <c r="Y29" i="1"/>
</calcChain>
</file>

<file path=xl/sharedStrings.xml><?xml version="1.0" encoding="utf-8"?>
<sst xmlns="http://schemas.openxmlformats.org/spreadsheetml/2006/main" count="69" uniqueCount="52">
  <si>
    <t>Оперативные данные по полевым работам на 23 июля 2018 года   Можгинский район</t>
  </si>
  <si>
    <t>Наименование хозяйства</t>
  </si>
  <si>
    <t>Скошено сеяных естественных трав, га</t>
  </si>
  <si>
    <t>Заготовленно, тонн</t>
  </si>
  <si>
    <t>Условное поголовье, гол</t>
  </si>
  <si>
    <t>ц.к.ед на условную голову</t>
  </si>
  <si>
    <t>Химпрополка, га</t>
  </si>
  <si>
    <t>Химзащита от вредителей</t>
  </si>
  <si>
    <t>Междурядная обработка картофеля</t>
  </si>
  <si>
    <t>скошено</t>
  </si>
  <si>
    <t>сено</t>
  </si>
  <si>
    <t>сенаж</t>
  </si>
  <si>
    <t>в т.ч. сенаж в пленке</t>
  </si>
  <si>
    <t>в т.ч. з/сен</t>
  </si>
  <si>
    <t>силосная масса</t>
  </si>
  <si>
    <t>зерновых</t>
  </si>
  <si>
    <t>льна</t>
  </si>
  <si>
    <t>кукуруза</t>
  </si>
  <si>
    <t>картофеля</t>
  </si>
  <si>
    <t>план</t>
  </si>
  <si>
    <t>факт</t>
  </si>
  <si>
    <t>%</t>
  </si>
  <si>
    <t>за день</t>
  </si>
  <si>
    <t>силос</t>
  </si>
  <si>
    <t>ООО Россия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</si>
  <si>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</si>
  <si>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</si>
  <si>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</si>
  <si>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</si>
  <si>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</si>
  <si>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</si>
  <si>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</si>
  <si>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</si>
  <si>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</si>
  <si>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</si>
  <si>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</si>
  <si>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</si>
  <si>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</si>
  <si>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</si>
  <si>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</si>
  <si>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</si>
  <si>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</si>
  <si>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</si>
  <si>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</si>
  <si>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</si>
  <si>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</si>
  <si>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</si>
  <si>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</si>
  <si>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</si>
  <si>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</si>
  <si>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</si>
  <si>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2017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</si>
</sst>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Tahoma"/>
      <family val="2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Arial Cyr"/>
      <charset val="204"/>
    </font>
    <font>
      <b/>
      <i/>
      <sz val="16"/>
      <color theme="1"/>
      <name val="Times New Roman"/>
      <family val="1"/>
      <charset val="204"/>
    </font>
    <font>
      <sz val="28"/>
      <name val="Arial Cyr"/>
      <charset val="204"/>
    </font>
    <font>
      <sz val="2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22" fontId="4" fillId="2" borderId="5" xfId="0" applyNumberFormat="1" applyFont="1" applyFill="1" applyBorder="1" applyAlignment="1" applyProtection="1">
      <alignment horizontal="center" vertical="center" wrapText="1"/>
    </xf>
    <xf numFmtId="22" fontId="5" fillId="2" borderId="6" xfId="0" applyNumberFormat="1" applyFont="1" applyFill="1" applyBorder="1" applyAlignment="1" applyProtection="1">
      <alignment horizontal="center" vertical="center" wrapText="1"/>
    </xf>
    <xf numFmtId="22" fontId="5" fillId="2" borderId="7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22" fontId="4" fillId="2" borderId="11" xfId="0" applyNumberFormat="1" applyFont="1" applyFill="1" applyBorder="1" applyAlignment="1" applyProtection="1">
      <alignment horizontal="center" vertical="center" wrapText="1"/>
    </xf>
    <xf numFmtId="22" fontId="4" fillId="2" borderId="1" xfId="0" applyNumberFormat="1" applyFont="1" applyFill="1" applyBorder="1" applyAlignment="1" applyProtection="1">
      <alignment horizontal="center" vertical="center" wrapText="1"/>
    </xf>
    <xf numFmtId="22" fontId="4" fillId="2" borderId="12" xfId="0" applyNumberFormat="1" applyFont="1" applyFill="1" applyBorder="1" applyAlignment="1" applyProtection="1">
      <alignment horizontal="center" vertical="center" wrapText="1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22" fontId="10" fillId="2" borderId="7" xfId="0" applyNumberFormat="1" applyFont="1" applyFill="1" applyBorder="1" applyAlignment="1" applyProtection="1">
      <alignment horizontal="center" vertical="center" wrapText="1"/>
    </xf>
    <xf numFmtId="22" fontId="10" fillId="2" borderId="8" xfId="0" applyNumberFormat="1" applyFont="1" applyFill="1" applyBorder="1" applyAlignment="1" applyProtection="1">
      <alignment horizontal="center" vertical="center" wrapText="1"/>
    </xf>
    <xf numFmtId="22" fontId="10" fillId="2" borderId="3" xfId="0" applyNumberFormat="1" applyFont="1" applyFill="1" applyBorder="1" applyAlignment="1" applyProtection="1">
      <alignment horizontal="center" vertical="center" wrapText="1"/>
    </xf>
    <xf numFmtId="22" fontId="10" fillId="2" borderId="4" xfId="0" applyNumberFormat="1" applyFont="1" applyFill="1" applyBorder="1" applyAlignment="1" applyProtection="1">
      <alignment horizontal="center" vertical="center" wrapText="1"/>
    </xf>
    <xf numFmtId="22" fontId="10" fillId="2" borderId="5" xfId="0" applyNumberFormat="1" applyFont="1" applyFill="1" applyBorder="1" applyAlignment="1" applyProtection="1">
      <alignment horizontal="center" vertical="center" wrapText="1"/>
    </xf>
    <xf numFmtId="22" fontId="11" fillId="2" borderId="2" xfId="0" applyNumberFormat="1" applyFont="1" applyFill="1" applyBorder="1" applyAlignment="1" applyProtection="1">
      <alignment horizontal="center" vertical="center" wrapText="1"/>
    </xf>
    <xf numFmtId="22" fontId="11" fillId="2" borderId="2" xfId="0" applyNumberFormat="1" applyFont="1" applyFill="1" applyBorder="1" applyAlignment="1" applyProtection="1">
      <alignment horizontal="center" vertical="center" wrapText="1"/>
    </xf>
    <xf numFmtId="22" fontId="10" fillId="2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2" fontId="11" fillId="3" borderId="9" xfId="0" applyNumberFormat="1" applyFont="1" applyFill="1" applyBorder="1" applyAlignment="1" applyProtection="1">
      <alignment horizontal="center" vertical="center" wrapText="1"/>
    </xf>
    <xf numFmtId="22" fontId="4" fillId="2" borderId="9" xfId="0" applyNumberFormat="1" applyFont="1" applyFill="1" applyBorder="1" applyAlignment="1" applyProtection="1">
      <alignment horizontal="center" vertical="center" wrapText="1"/>
    </xf>
    <xf numFmtId="22" fontId="11" fillId="2" borderId="13" xfId="0" applyNumberFormat="1" applyFont="1" applyFill="1" applyBorder="1" applyAlignment="1" applyProtection="1">
      <alignment horizontal="center" vertical="center" wrapText="1"/>
    </xf>
    <xf numFmtId="22" fontId="11" fillId="2" borderId="13" xfId="0" applyNumberFormat="1" applyFont="1" applyFill="1" applyBorder="1" applyAlignment="1" applyProtection="1">
      <alignment horizontal="center" vertical="center" wrapText="1"/>
    </xf>
    <xf numFmtId="22" fontId="11" fillId="3" borderId="13" xfId="0" applyNumberFormat="1" applyFont="1" applyFill="1" applyBorder="1" applyAlignment="1" applyProtection="1">
      <alignment horizontal="center" vertical="center" wrapText="1"/>
    </xf>
    <xf numFmtId="22" fontId="4" fillId="2" borderId="13" xfId="0" applyNumberFormat="1" applyFont="1" applyFill="1" applyBorder="1" applyAlignment="1" applyProtection="1">
      <alignment horizontal="center" vertical="center" wrapText="1"/>
    </xf>
    <xf numFmtId="22" fontId="4" fillId="3" borderId="9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12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/>
    </xf>
    <xf numFmtId="165" fontId="21" fillId="3" borderId="9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/>
    <xf numFmtId="0" fontId="13" fillId="2" borderId="9" xfId="0" applyFont="1" applyFill="1" applyBorder="1" applyAlignment="1" applyProtection="1">
      <alignment horizontal="left" vertical="center"/>
    </xf>
    <xf numFmtId="0" fontId="22" fillId="0" borderId="9" xfId="0" applyFont="1" applyBorder="1" applyAlignment="1">
      <alignment horizontal="center"/>
    </xf>
    <xf numFmtId="1" fontId="12" fillId="2" borderId="9" xfId="0" applyNumberFormat="1" applyFont="1" applyFill="1" applyBorder="1" applyAlignment="1">
      <alignment horizontal="center" vertical="center"/>
    </xf>
    <xf numFmtId="3" fontId="23" fillId="3" borderId="9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left" vertical="center"/>
    </xf>
    <xf numFmtId="3" fontId="16" fillId="3" borderId="9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0" xfId="0" applyFont="1"/>
    <xf numFmtId="0" fontId="22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3" fontId="22" fillId="2" borderId="9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/>
    </xf>
    <xf numFmtId="0" fontId="22" fillId="0" borderId="0" xfId="0" applyFont="1"/>
    <xf numFmtId="0" fontId="19" fillId="2" borderId="9" xfId="0" applyFont="1" applyFill="1" applyBorder="1" applyAlignment="1">
      <alignment horizontal="left" vertical="center" wrapText="1"/>
    </xf>
    <xf numFmtId="3" fontId="16" fillId="2" borderId="9" xfId="0" applyNumberFormat="1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165" fontId="21" fillId="2" borderId="9" xfId="0" applyNumberFormat="1" applyFont="1" applyFill="1" applyBorder="1" applyAlignment="1">
      <alignment horizontal="center" vertical="center"/>
    </xf>
    <xf numFmtId="0" fontId="19" fillId="4" borderId="0" xfId="0" applyFont="1" applyFill="1"/>
    <xf numFmtId="0" fontId="22" fillId="5" borderId="9" xfId="0" applyFont="1" applyFill="1" applyBorder="1" applyAlignment="1"/>
    <xf numFmtId="0" fontId="22" fillId="2" borderId="9" xfId="0" applyFont="1" applyFill="1" applyBorder="1" applyAlignment="1">
      <alignment wrapText="1"/>
    </xf>
    <xf numFmtId="0" fontId="16" fillId="5" borderId="9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/>
    </xf>
    <xf numFmtId="164" fontId="25" fillId="5" borderId="9" xfId="0" applyNumberFormat="1" applyFont="1" applyFill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  <xf numFmtId="3" fontId="16" fillId="5" borderId="9" xfId="0" applyNumberFormat="1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0" fillId="5" borderId="9" xfId="0" applyNumberFormat="1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0" fontId="0" fillId="5" borderId="0" xfId="0" applyFill="1"/>
    <xf numFmtId="0" fontId="6" fillId="2" borderId="9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4" fillId="0" borderId="13" xfId="0" applyFont="1" applyBorder="1"/>
    <xf numFmtId="0" fontId="24" fillId="0" borderId="0" xfId="0" applyFont="1" applyBorder="1"/>
    <xf numFmtId="0" fontId="26" fillId="2" borderId="0" xfId="0" applyFont="1" applyFill="1" applyAlignment="1"/>
    <xf numFmtId="0" fontId="24" fillId="0" borderId="0" xfId="0" applyFont="1"/>
    <xf numFmtId="3" fontId="27" fillId="0" borderId="0" xfId="0" applyNumberFormat="1" applyFont="1"/>
    <xf numFmtId="0" fontId="0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view="pageBreakPreview" zoomScale="70" zoomScaleNormal="30" zoomScaleSheetLayoutView="7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A16" sqref="A16:XFD16"/>
    </sheetView>
  </sheetViews>
  <sheetFormatPr defaultRowHeight="13.2" x14ac:dyDescent="0.25"/>
  <cols>
    <col min="1" max="1" width="6.6640625" customWidth="1"/>
    <col min="2" max="2" width="34.77734375" style="118" customWidth="1"/>
    <col min="3" max="3" width="9.21875" customWidth="1"/>
    <col min="4" max="4" width="12.33203125" customWidth="1"/>
    <col min="5" max="5" width="7.88671875" customWidth="1"/>
    <col min="6" max="6" width="9.6640625" customWidth="1"/>
    <col min="7" max="7" width="9.77734375" customWidth="1"/>
    <col min="8" max="8" width="11.21875" customWidth="1"/>
    <col min="9" max="9" width="9.88671875" customWidth="1"/>
    <col min="10" max="10" width="10.21875" customWidth="1"/>
    <col min="11" max="11" width="8.44140625" customWidth="1"/>
    <col min="12" max="12" width="12.6640625" customWidth="1"/>
    <col min="13" max="13" width="9.77734375" customWidth="1"/>
    <col min="14" max="14" width="11.33203125" customWidth="1"/>
    <col min="15" max="15" width="11.5546875" customWidth="1"/>
    <col min="16" max="16" width="10.44140625" customWidth="1"/>
    <col min="17" max="17" width="9" customWidth="1"/>
    <col min="18" max="18" width="12.5546875" customWidth="1"/>
    <col min="19" max="19" width="8.6640625" customWidth="1"/>
    <col min="20" max="20" width="11.77734375" hidden="1" customWidth="1"/>
    <col min="21" max="21" width="9.6640625" hidden="1" customWidth="1"/>
    <col min="22" max="22" width="1.5546875" hidden="1" customWidth="1"/>
    <col min="23" max="23" width="11.5546875" customWidth="1"/>
    <col min="24" max="24" width="9" style="5" customWidth="1"/>
    <col min="25" max="25" width="8.33203125" style="5" customWidth="1"/>
    <col min="26" max="26" width="11.109375" style="6" customWidth="1"/>
    <col min="27" max="27" width="6.77734375" customWidth="1"/>
    <col min="28" max="30" width="8.88671875" style="6"/>
    <col min="31" max="31" width="8.44140625" customWidth="1"/>
    <col min="33" max="33" width="13.33203125" customWidth="1"/>
    <col min="35" max="35" width="10.6640625" customWidth="1"/>
    <col min="36" max="36" width="11.33203125" customWidth="1"/>
  </cols>
  <sheetData>
    <row r="1" spans="1:36" ht="67.2" customHeight="1" x14ac:dyDescent="0.25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</row>
    <row r="2" spans="1:36" ht="53.4" customHeight="1" x14ac:dyDescent="0.4">
      <c r="A2" s="7"/>
      <c r="B2" s="7" t="s">
        <v>1</v>
      </c>
      <c r="C2" s="8" t="s">
        <v>2</v>
      </c>
      <c r="D2" s="9"/>
      <c r="E2" s="9"/>
      <c r="F2" s="10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3"/>
      <c r="Q2" s="13"/>
      <c r="R2" s="13"/>
      <c r="S2" s="13"/>
      <c r="T2" s="13"/>
      <c r="U2" s="13"/>
      <c r="V2" s="14"/>
      <c r="W2" s="15"/>
      <c r="X2" s="16" t="s">
        <v>4</v>
      </c>
      <c r="Y2" s="17" t="s">
        <v>5</v>
      </c>
      <c r="Z2" s="18" t="s">
        <v>6</v>
      </c>
      <c r="AA2" s="19"/>
      <c r="AB2" s="19"/>
      <c r="AC2" s="20"/>
      <c r="AD2" s="21" t="s">
        <v>7</v>
      </c>
      <c r="AE2" s="22" t="s">
        <v>8</v>
      </c>
      <c r="AG2" s="23" t="s">
        <v>9</v>
      </c>
    </row>
    <row r="3" spans="1:36" ht="37.950000000000003" customHeight="1" x14ac:dyDescent="0.25">
      <c r="A3" s="24"/>
      <c r="B3" s="24"/>
      <c r="C3" s="25"/>
      <c r="D3" s="26"/>
      <c r="E3" s="26"/>
      <c r="F3" s="27"/>
      <c r="G3" s="28" t="s">
        <v>10</v>
      </c>
      <c r="H3" s="29"/>
      <c r="I3" s="29"/>
      <c r="J3" s="30"/>
      <c r="K3" s="31" t="s">
        <v>11</v>
      </c>
      <c r="L3" s="32"/>
      <c r="M3" s="32"/>
      <c r="N3" s="33"/>
      <c r="O3" s="34" t="s">
        <v>12</v>
      </c>
      <c r="P3" s="35" t="s">
        <v>13</v>
      </c>
      <c r="Q3" s="36" t="s">
        <v>14</v>
      </c>
      <c r="R3" s="36"/>
      <c r="S3" s="36"/>
      <c r="T3" s="36"/>
      <c r="U3" s="36"/>
      <c r="V3" s="36"/>
      <c r="W3" s="36"/>
      <c r="X3" s="37"/>
      <c r="Y3" s="37"/>
      <c r="Z3" s="38" t="s">
        <v>15</v>
      </c>
      <c r="AA3" s="38" t="s">
        <v>16</v>
      </c>
      <c r="AB3" s="38" t="s">
        <v>17</v>
      </c>
      <c r="AC3" s="39" t="s">
        <v>18</v>
      </c>
      <c r="AD3" s="21"/>
      <c r="AE3" s="40"/>
      <c r="AG3" s="23"/>
    </row>
    <row r="4" spans="1:36" ht="35.4" customHeight="1" x14ac:dyDescent="0.25">
      <c r="A4" s="41"/>
      <c r="B4" s="41"/>
      <c r="C4" s="42" t="s">
        <v>19</v>
      </c>
      <c r="D4" s="43" t="s">
        <v>20</v>
      </c>
      <c r="E4" s="43" t="s">
        <v>21</v>
      </c>
      <c r="F4" s="43" t="s">
        <v>22</v>
      </c>
      <c r="G4" s="44" t="s">
        <v>19</v>
      </c>
      <c r="H4" s="45" t="s">
        <v>20</v>
      </c>
      <c r="I4" s="45" t="s">
        <v>21</v>
      </c>
      <c r="J4" s="45" t="s">
        <v>22</v>
      </c>
      <c r="K4" s="44" t="s">
        <v>19</v>
      </c>
      <c r="L4" s="45" t="s">
        <v>20</v>
      </c>
      <c r="M4" s="45" t="s">
        <v>21</v>
      </c>
      <c r="N4" s="45" t="s">
        <v>22</v>
      </c>
      <c r="O4" s="46"/>
      <c r="P4" s="47"/>
      <c r="Q4" s="48" t="s">
        <v>19</v>
      </c>
      <c r="R4" s="49" t="s">
        <v>20</v>
      </c>
      <c r="S4" s="49" t="s">
        <v>21</v>
      </c>
      <c r="T4" s="50" t="s">
        <v>19</v>
      </c>
      <c r="U4" s="45" t="s">
        <v>20</v>
      </c>
      <c r="V4" s="45" t="s">
        <v>21</v>
      </c>
      <c r="W4" s="45" t="s">
        <v>22</v>
      </c>
      <c r="X4" s="51"/>
      <c r="Y4" s="51"/>
      <c r="Z4" s="52"/>
      <c r="AA4" s="52"/>
      <c r="AB4" s="52"/>
      <c r="AC4" s="52"/>
      <c r="AD4" s="21"/>
      <c r="AE4" s="53"/>
      <c r="AG4" s="23"/>
      <c r="AH4" t="s">
        <v>10</v>
      </c>
      <c r="AI4" t="s">
        <v>11</v>
      </c>
      <c r="AJ4" t="s">
        <v>23</v>
      </c>
    </row>
    <row r="5" spans="1:36" ht="22.8" customHeight="1" x14ac:dyDescent="0.4">
      <c r="A5" s="54">
        <v>1</v>
      </c>
      <c r="B5" s="55" t="s">
        <v>24</v>
      </c>
      <c r="C5" s="56">
        <v>5762</v>
      </c>
      <c r="D5" s="57">
        <v>3710</v>
      </c>
      <c r="E5" s="58">
        <f>D5/C5*100</f>
        <v>64.387365498090944</v>
      </c>
      <c r="F5" s="57">
        <f>D5-AG5</f>
        <v>426</v>
      </c>
      <c r="G5" s="59">
        <v>2000</v>
      </c>
      <c r="H5" s="60">
        <v>2002</v>
      </c>
      <c r="I5" s="57">
        <f t="shared" ref="I5:I32" si="0">H5/G5*100</f>
        <v>100.1</v>
      </c>
      <c r="J5" s="57">
        <f>H5-AH5</f>
        <v>107</v>
      </c>
      <c r="K5" s="61">
        <v>22000</v>
      </c>
      <c r="L5" s="60">
        <v>29481</v>
      </c>
      <c r="M5" s="57">
        <f>L5/K5*100</f>
        <v>134.00454545454545</v>
      </c>
      <c r="N5" s="57">
        <f>L5-AI5</f>
        <v>438</v>
      </c>
      <c r="O5" s="57"/>
      <c r="P5" s="57"/>
      <c r="Q5" s="61">
        <v>8200</v>
      </c>
      <c r="R5" s="60"/>
      <c r="S5" s="57">
        <f>R5/Q5*100</f>
        <v>0</v>
      </c>
      <c r="T5" s="62">
        <v>2800</v>
      </c>
      <c r="U5" s="63"/>
      <c r="V5" s="63">
        <f>U5/T5*100</f>
        <v>0</v>
      </c>
      <c r="W5" s="64">
        <f>R5-AJ5</f>
        <v>0</v>
      </c>
      <c r="X5" s="65">
        <v>3513</v>
      </c>
      <c r="Y5" s="66">
        <f t="shared" ref="Y5:Y17" si="1">((H5*0.45)+(L5*0.35)+(R5/1.33*0.18)+(U5*0.2))/X5*10</f>
        <v>31.936379163108448</v>
      </c>
      <c r="Z5" s="67">
        <v>4315</v>
      </c>
      <c r="AA5" s="68"/>
      <c r="AB5" s="67">
        <v>870</v>
      </c>
      <c r="AC5" s="67">
        <v>20</v>
      </c>
      <c r="AD5" s="67">
        <v>300</v>
      </c>
      <c r="AE5" s="67"/>
      <c r="AG5" s="57">
        <v>3284</v>
      </c>
      <c r="AH5" s="60">
        <v>1895</v>
      </c>
      <c r="AI5" s="60">
        <v>29043</v>
      </c>
      <c r="AJ5" s="60"/>
    </row>
    <row r="6" spans="1:36" ht="22.8" x14ac:dyDescent="0.4">
      <c r="A6" s="54">
        <v>3</v>
      </c>
      <c r="B6" s="55" t="s">
        <v>25</v>
      </c>
      <c r="C6" s="56">
        <v>1650</v>
      </c>
      <c r="D6" s="57">
        <v>1474</v>
      </c>
      <c r="E6" s="58">
        <f t="shared" ref="E6:E32" si="2">D6/C6*100</f>
        <v>89.333333333333329</v>
      </c>
      <c r="F6" s="57">
        <f t="shared" ref="F6:F32" si="3">D6-AG6</f>
        <v>50</v>
      </c>
      <c r="G6" s="59">
        <v>800</v>
      </c>
      <c r="H6" s="60">
        <v>1214</v>
      </c>
      <c r="I6" s="57">
        <f t="shared" si="0"/>
        <v>151.75</v>
      </c>
      <c r="J6" s="57">
        <f>H6-AH6</f>
        <v>0</v>
      </c>
      <c r="K6" s="61">
        <v>7500</v>
      </c>
      <c r="L6" s="60">
        <v>10318</v>
      </c>
      <c r="M6" s="57">
        <f t="shared" ref="M6:M32" si="4">L6/K6*100</f>
        <v>137.57333333333332</v>
      </c>
      <c r="N6" s="57">
        <f t="shared" ref="N6:N32" si="5">L6-AI6</f>
        <v>469</v>
      </c>
      <c r="O6" s="57">
        <v>852</v>
      </c>
      <c r="P6" s="57"/>
      <c r="Q6" s="61">
        <v>10400</v>
      </c>
      <c r="R6" s="60">
        <v>2131</v>
      </c>
      <c r="S6" s="57">
        <f t="shared" ref="S6:S32" si="6">R6/Q6*100</f>
        <v>20.490384615384617</v>
      </c>
      <c r="T6" s="62">
        <v>1000</v>
      </c>
      <c r="U6" s="63"/>
      <c r="V6" s="63">
        <f t="shared" ref="V6:V31" si="7">U6/T6*100</f>
        <v>0</v>
      </c>
      <c r="W6" s="64">
        <f t="shared" ref="W6:W32" si="8">R6-AJ6</f>
        <v>0</v>
      </c>
      <c r="X6" s="65">
        <v>1470</v>
      </c>
      <c r="Y6" s="66">
        <f t="shared" si="1"/>
        <v>30.244938877806753</v>
      </c>
      <c r="Z6" s="67">
        <v>1300</v>
      </c>
      <c r="AA6" s="68"/>
      <c r="AB6" s="67">
        <v>300</v>
      </c>
      <c r="AC6" s="67"/>
      <c r="AD6" s="67">
        <v>200</v>
      </c>
      <c r="AE6" s="67"/>
      <c r="AG6" s="57">
        <v>1424</v>
      </c>
      <c r="AH6" s="60">
        <v>1214</v>
      </c>
      <c r="AI6" s="60">
        <v>9849</v>
      </c>
      <c r="AJ6" s="60">
        <v>2131</v>
      </c>
    </row>
    <row r="7" spans="1:36" ht="22.8" x14ac:dyDescent="0.4">
      <c r="A7" s="54">
        <v>4</v>
      </c>
      <c r="B7" s="55" t="s">
        <v>26</v>
      </c>
      <c r="C7" s="56">
        <v>1196</v>
      </c>
      <c r="D7" s="57">
        <v>1150</v>
      </c>
      <c r="E7" s="58">
        <f t="shared" si="2"/>
        <v>96.15384615384616</v>
      </c>
      <c r="F7" s="57">
        <f t="shared" si="3"/>
        <v>0</v>
      </c>
      <c r="G7" s="59">
        <v>468</v>
      </c>
      <c r="H7" s="60">
        <v>300</v>
      </c>
      <c r="I7" s="57">
        <f t="shared" si="0"/>
        <v>64.102564102564102</v>
      </c>
      <c r="J7" s="57">
        <f>H7-AH7</f>
        <v>0</v>
      </c>
      <c r="K7" s="61">
        <v>1645</v>
      </c>
      <c r="L7" s="60">
        <v>1900</v>
      </c>
      <c r="M7" s="57">
        <f t="shared" si="4"/>
        <v>115.50151975683892</v>
      </c>
      <c r="N7" s="57">
        <f t="shared" si="5"/>
        <v>0</v>
      </c>
      <c r="O7" s="57"/>
      <c r="P7" s="57"/>
      <c r="Q7" s="61">
        <v>3827</v>
      </c>
      <c r="R7" s="60"/>
      <c r="S7" s="57">
        <f t="shared" si="6"/>
        <v>0</v>
      </c>
      <c r="T7" s="62">
        <v>470</v>
      </c>
      <c r="U7" s="63"/>
      <c r="V7" s="63">
        <f t="shared" si="7"/>
        <v>0</v>
      </c>
      <c r="W7" s="64">
        <f t="shared" si="8"/>
        <v>0</v>
      </c>
      <c r="X7" s="65">
        <v>450</v>
      </c>
      <c r="Y7" s="66">
        <f t="shared" si="1"/>
        <v>17.777777777777779</v>
      </c>
      <c r="Z7" s="67">
        <v>350</v>
      </c>
      <c r="AA7" s="68"/>
      <c r="AB7" s="67"/>
      <c r="AC7" s="67"/>
      <c r="AD7" s="67"/>
      <c r="AE7" s="67"/>
      <c r="AG7" s="57">
        <v>1150</v>
      </c>
      <c r="AH7" s="60">
        <v>300</v>
      </c>
      <c r="AI7" s="60">
        <v>1900</v>
      </c>
      <c r="AJ7" s="60"/>
    </row>
    <row r="8" spans="1:36" ht="22.8" x14ac:dyDescent="0.4">
      <c r="A8" s="54">
        <v>5</v>
      </c>
      <c r="B8" s="55" t="s">
        <v>27</v>
      </c>
      <c r="C8" s="56">
        <v>1240</v>
      </c>
      <c r="D8" s="57">
        <v>1043</v>
      </c>
      <c r="E8" s="58">
        <f t="shared" si="2"/>
        <v>84.112903225806463</v>
      </c>
      <c r="F8" s="57">
        <f t="shared" si="3"/>
        <v>0</v>
      </c>
      <c r="G8" s="59">
        <v>750</v>
      </c>
      <c r="H8" s="60">
        <v>574</v>
      </c>
      <c r="I8" s="57">
        <f t="shared" si="0"/>
        <v>76.533333333333331</v>
      </c>
      <c r="J8" s="57">
        <f>H8-AH8</f>
        <v>0</v>
      </c>
      <c r="K8" s="61">
        <v>3190</v>
      </c>
      <c r="L8" s="60">
        <v>4218</v>
      </c>
      <c r="M8" s="57">
        <f t="shared" si="4"/>
        <v>132.22570532915361</v>
      </c>
      <c r="N8" s="57">
        <f t="shared" si="5"/>
        <v>0</v>
      </c>
      <c r="O8" s="57">
        <v>371</v>
      </c>
      <c r="P8" s="57"/>
      <c r="Q8" s="61">
        <v>5200</v>
      </c>
      <c r="R8" s="60"/>
      <c r="S8" s="57">
        <f t="shared" si="6"/>
        <v>0</v>
      </c>
      <c r="T8" s="62">
        <v>900</v>
      </c>
      <c r="U8" s="63"/>
      <c r="V8" s="63">
        <f t="shared" si="7"/>
        <v>0</v>
      </c>
      <c r="W8" s="64">
        <f t="shared" si="8"/>
        <v>0</v>
      </c>
      <c r="X8" s="65">
        <v>957</v>
      </c>
      <c r="Y8" s="66">
        <f t="shared" si="1"/>
        <v>18.12539184952978</v>
      </c>
      <c r="Z8" s="67">
        <v>1348</v>
      </c>
      <c r="AA8" s="68"/>
      <c r="AB8" s="67">
        <v>174</v>
      </c>
      <c r="AC8" s="67"/>
      <c r="AD8" s="67"/>
      <c r="AE8" s="67"/>
      <c r="AG8" s="57">
        <v>1043</v>
      </c>
      <c r="AH8" s="60">
        <v>574</v>
      </c>
      <c r="AI8" s="60">
        <v>4218</v>
      </c>
      <c r="AJ8" s="60"/>
    </row>
    <row r="9" spans="1:36" ht="22.8" x14ac:dyDescent="0.4">
      <c r="A9" s="54">
        <v>6</v>
      </c>
      <c r="B9" s="55" t="s">
        <v>28</v>
      </c>
      <c r="C9" s="56">
        <v>1004</v>
      </c>
      <c r="D9" s="57">
        <v>972</v>
      </c>
      <c r="E9" s="58">
        <f t="shared" si="2"/>
        <v>96.812749003984067</v>
      </c>
      <c r="F9" s="57">
        <f t="shared" si="3"/>
        <v>45</v>
      </c>
      <c r="G9" s="59">
        <v>147</v>
      </c>
      <c r="H9" s="60">
        <v>251</v>
      </c>
      <c r="I9" s="57">
        <f t="shared" si="0"/>
        <v>170.74829931972789</v>
      </c>
      <c r="J9" s="57">
        <f>H9-AH9</f>
        <v>0</v>
      </c>
      <c r="K9" s="61">
        <v>3100</v>
      </c>
      <c r="L9" s="60">
        <v>4233</v>
      </c>
      <c r="M9" s="57">
        <f t="shared" si="4"/>
        <v>136.54838709677421</v>
      </c>
      <c r="N9" s="57">
        <f t="shared" si="5"/>
        <v>180</v>
      </c>
      <c r="O9" s="57">
        <v>4233</v>
      </c>
      <c r="P9" s="57"/>
      <c r="Q9" s="61">
        <v>0</v>
      </c>
      <c r="R9" s="60"/>
      <c r="S9" s="57"/>
      <c r="T9" s="62">
        <v>300</v>
      </c>
      <c r="U9" s="63"/>
      <c r="V9" s="63">
        <f t="shared" si="7"/>
        <v>0</v>
      </c>
      <c r="W9" s="64">
        <f t="shared" si="8"/>
        <v>0</v>
      </c>
      <c r="X9" s="65">
        <v>651</v>
      </c>
      <c r="Y9" s="66">
        <f t="shared" si="1"/>
        <v>24.493087557603687</v>
      </c>
      <c r="Z9" s="67">
        <v>350</v>
      </c>
      <c r="AA9" s="68"/>
      <c r="AB9" s="67"/>
      <c r="AC9" s="67">
        <v>40</v>
      </c>
      <c r="AD9" s="67"/>
      <c r="AE9" s="67"/>
      <c r="AG9" s="57">
        <v>927</v>
      </c>
      <c r="AH9" s="60">
        <v>251</v>
      </c>
      <c r="AI9" s="60">
        <v>4053</v>
      </c>
      <c r="AJ9" s="60"/>
    </row>
    <row r="10" spans="1:36" ht="22.8" x14ac:dyDescent="0.4">
      <c r="A10" s="54">
        <v>7</v>
      </c>
      <c r="B10" s="55" t="s">
        <v>29</v>
      </c>
      <c r="C10" s="56">
        <v>415</v>
      </c>
      <c r="D10" s="57">
        <v>400</v>
      </c>
      <c r="E10" s="58">
        <f t="shared" si="2"/>
        <v>96.385542168674704</v>
      </c>
      <c r="F10" s="57">
        <f t="shared" si="3"/>
        <v>20</v>
      </c>
      <c r="G10" s="59">
        <v>275</v>
      </c>
      <c r="H10" s="60">
        <v>420</v>
      </c>
      <c r="I10" s="57">
        <f t="shared" si="0"/>
        <v>152.72727272727275</v>
      </c>
      <c r="J10" s="57">
        <f>H10-AH10</f>
        <v>20</v>
      </c>
      <c r="K10" s="61">
        <v>730</v>
      </c>
      <c r="L10" s="60">
        <v>580</v>
      </c>
      <c r="M10" s="57">
        <f t="shared" si="4"/>
        <v>79.452054794520549</v>
      </c>
      <c r="N10" s="57">
        <f t="shared" si="5"/>
        <v>0</v>
      </c>
      <c r="O10" s="57"/>
      <c r="P10" s="57"/>
      <c r="Q10" s="61">
        <v>2500</v>
      </c>
      <c r="R10" s="60">
        <v>1700</v>
      </c>
      <c r="S10" s="57">
        <f t="shared" si="6"/>
        <v>68</v>
      </c>
      <c r="T10" s="62">
        <v>300</v>
      </c>
      <c r="U10" s="63"/>
      <c r="V10" s="63">
        <f t="shared" si="7"/>
        <v>0</v>
      </c>
      <c r="W10" s="64">
        <f t="shared" si="8"/>
        <v>132</v>
      </c>
      <c r="X10" s="65">
        <v>436</v>
      </c>
      <c r="Y10" s="66">
        <f t="shared" si="1"/>
        <v>14.267779540594605</v>
      </c>
      <c r="Z10" s="67">
        <v>320</v>
      </c>
      <c r="AA10" s="68"/>
      <c r="AB10" s="67">
        <v>90</v>
      </c>
      <c r="AC10" s="67"/>
      <c r="AD10" s="67">
        <v>24</v>
      </c>
      <c r="AE10" s="67">
        <v>10</v>
      </c>
      <c r="AG10" s="57">
        <v>380</v>
      </c>
      <c r="AH10" s="60">
        <v>400</v>
      </c>
      <c r="AI10" s="60">
        <v>580</v>
      </c>
      <c r="AJ10" s="60">
        <v>1568</v>
      </c>
    </row>
    <row r="11" spans="1:36" ht="22.8" x14ac:dyDescent="0.4">
      <c r="A11" s="54">
        <v>8</v>
      </c>
      <c r="B11" s="55" t="s">
        <v>30</v>
      </c>
      <c r="C11" s="56">
        <v>1592</v>
      </c>
      <c r="D11" s="57">
        <v>1399</v>
      </c>
      <c r="E11" s="58">
        <f t="shared" si="2"/>
        <v>87.876884422110564</v>
      </c>
      <c r="F11" s="57">
        <f t="shared" si="3"/>
        <v>30</v>
      </c>
      <c r="G11" s="59">
        <v>1000</v>
      </c>
      <c r="H11" s="60">
        <v>215</v>
      </c>
      <c r="I11" s="57">
        <f t="shared" si="0"/>
        <v>21.5</v>
      </c>
      <c r="J11" s="57">
        <f>H11-AH11</f>
        <v>0</v>
      </c>
      <c r="K11" s="61">
        <v>4293</v>
      </c>
      <c r="L11" s="60">
        <v>3362</v>
      </c>
      <c r="M11" s="57">
        <f t="shared" si="4"/>
        <v>78.313533659445611</v>
      </c>
      <c r="N11" s="57">
        <f t="shared" si="5"/>
        <v>293</v>
      </c>
      <c r="O11" s="57">
        <v>1862</v>
      </c>
      <c r="P11" s="57">
        <v>405</v>
      </c>
      <c r="Q11" s="61">
        <v>4800</v>
      </c>
      <c r="R11" s="60">
        <v>5250</v>
      </c>
      <c r="S11" s="57">
        <f t="shared" si="6"/>
        <v>109.375</v>
      </c>
      <c r="T11" s="62">
        <v>1042</v>
      </c>
      <c r="U11" s="63"/>
      <c r="V11" s="63">
        <f t="shared" si="7"/>
        <v>0</v>
      </c>
      <c r="W11" s="64">
        <f t="shared" si="8"/>
        <v>0</v>
      </c>
      <c r="X11" s="65">
        <v>1365</v>
      </c>
      <c r="Y11" s="66">
        <f t="shared" si="1"/>
        <v>14.534625024098709</v>
      </c>
      <c r="Z11" s="67">
        <v>1189</v>
      </c>
      <c r="AA11" s="68"/>
      <c r="AB11" s="67">
        <v>318</v>
      </c>
      <c r="AC11" s="67"/>
      <c r="AD11" s="67"/>
      <c r="AE11" s="67"/>
      <c r="AG11" s="57">
        <v>1369</v>
      </c>
      <c r="AH11" s="60">
        <v>215</v>
      </c>
      <c r="AI11" s="60">
        <v>3069</v>
      </c>
      <c r="AJ11" s="60">
        <v>5250</v>
      </c>
    </row>
    <row r="12" spans="1:36" ht="22.8" x14ac:dyDescent="0.4">
      <c r="A12" s="54">
        <v>9</v>
      </c>
      <c r="B12" s="55" t="s">
        <v>31</v>
      </c>
      <c r="C12" s="56">
        <v>1507</v>
      </c>
      <c r="D12" s="57">
        <v>1163</v>
      </c>
      <c r="E12" s="58">
        <f t="shared" si="2"/>
        <v>77.173191771731922</v>
      </c>
      <c r="F12" s="57">
        <f t="shared" si="3"/>
        <v>115</v>
      </c>
      <c r="G12" s="59">
        <v>450</v>
      </c>
      <c r="H12" s="60">
        <v>499</v>
      </c>
      <c r="I12" s="57">
        <f t="shared" si="0"/>
        <v>110.88888888888889</v>
      </c>
      <c r="J12" s="57">
        <f>H12-AH12</f>
        <v>0</v>
      </c>
      <c r="K12" s="61">
        <v>2800</v>
      </c>
      <c r="L12" s="60">
        <v>4100</v>
      </c>
      <c r="M12" s="57">
        <f t="shared" si="4"/>
        <v>146.42857142857142</v>
      </c>
      <c r="N12" s="57">
        <f t="shared" si="5"/>
        <v>0</v>
      </c>
      <c r="O12" s="57"/>
      <c r="P12" s="57"/>
      <c r="Q12" s="61">
        <v>1200</v>
      </c>
      <c r="R12" s="60"/>
      <c r="S12" s="57">
        <f t="shared" si="6"/>
        <v>0</v>
      </c>
      <c r="T12" s="62">
        <v>300</v>
      </c>
      <c r="U12" s="63"/>
      <c r="V12" s="63">
        <f t="shared" si="7"/>
        <v>0</v>
      </c>
      <c r="W12" s="64">
        <f t="shared" si="8"/>
        <v>0</v>
      </c>
      <c r="X12" s="65">
        <v>450</v>
      </c>
      <c r="Y12" s="66">
        <f t="shared" si="1"/>
        <v>36.878888888888888</v>
      </c>
      <c r="Z12" s="67">
        <v>800</v>
      </c>
      <c r="AA12" s="68"/>
      <c r="AB12" s="67"/>
      <c r="AC12" s="67"/>
      <c r="AD12" s="67"/>
      <c r="AE12" s="67"/>
      <c r="AG12" s="57">
        <v>1048</v>
      </c>
      <c r="AH12" s="60">
        <v>499</v>
      </c>
      <c r="AI12" s="60">
        <v>4100</v>
      </c>
      <c r="AJ12" s="60"/>
    </row>
    <row r="13" spans="1:36" ht="22.8" x14ac:dyDescent="0.4">
      <c r="A13" s="54">
        <v>10</v>
      </c>
      <c r="B13" s="55" t="s">
        <v>32</v>
      </c>
      <c r="C13" s="56">
        <v>612</v>
      </c>
      <c r="D13" s="57">
        <v>547</v>
      </c>
      <c r="E13" s="58">
        <f t="shared" si="2"/>
        <v>89.379084967320267</v>
      </c>
      <c r="F13" s="57">
        <f t="shared" si="3"/>
        <v>0</v>
      </c>
      <c r="G13" s="59">
        <v>530</v>
      </c>
      <c r="H13" s="60">
        <v>552</v>
      </c>
      <c r="I13" s="57">
        <f t="shared" si="0"/>
        <v>104.15094339622641</v>
      </c>
      <c r="J13" s="57">
        <f>H13-AH13</f>
        <v>0</v>
      </c>
      <c r="K13" s="61">
        <v>1600</v>
      </c>
      <c r="L13" s="60">
        <v>1600</v>
      </c>
      <c r="M13" s="57">
        <f t="shared" si="4"/>
        <v>100</v>
      </c>
      <c r="N13" s="57">
        <f t="shared" si="5"/>
        <v>0</v>
      </c>
      <c r="O13" s="57"/>
      <c r="P13" s="57"/>
      <c r="Q13" s="61">
        <v>4000</v>
      </c>
      <c r="R13" s="60">
        <v>1435</v>
      </c>
      <c r="S13" s="57">
        <f t="shared" si="6"/>
        <v>35.875</v>
      </c>
      <c r="T13" s="62">
        <v>190</v>
      </c>
      <c r="U13" s="63"/>
      <c r="V13" s="63">
        <f t="shared" si="7"/>
        <v>0</v>
      </c>
      <c r="W13" s="64">
        <f t="shared" si="8"/>
        <v>0</v>
      </c>
      <c r="X13" s="65">
        <v>588</v>
      </c>
      <c r="Y13" s="66">
        <f t="shared" si="1"/>
        <v>17.051199427139277</v>
      </c>
      <c r="Z13" s="67">
        <v>680</v>
      </c>
      <c r="AA13" s="68"/>
      <c r="AB13" s="67"/>
      <c r="AC13" s="67"/>
      <c r="AD13" s="67">
        <v>60</v>
      </c>
      <c r="AE13" s="67"/>
      <c r="AG13" s="57">
        <v>547</v>
      </c>
      <c r="AH13" s="60">
        <v>552</v>
      </c>
      <c r="AI13" s="60">
        <v>1600</v>
      </c>
      <c r="AJ13" s="60">
        <v>1435</v>
      </c>
    </row>
    <row r="14" spans="1:36" ht="22.8" x14ac:dyDescent="0.4">
      <c r="A14" s="54">
        <v>11</v>
      </c>
      <c r="B14" s="55" t="s">
        <v>33</v>
      </c>
      <c r="C14" s="56">
        <v>2953</v>
      </c>
      <c r="D14" s="57">
        <v>2550</v>
      </c>
      <c r="E14" s="58">
        <f t="shared" si="2"/>
        <v>86.352861496782936</v>
      </c>
      <c r="F14" s="57">
        <f t="shared" si="3"/>
        <v>0</v>
      </c>
      <c r="G14" s="59">
        <v>500</v>
      </c>
      <c r="H14" s="60">
        <v>550</v>
      </c>
      <c r="I14" s="57">
        <f t="shared" si="0"/>
        <v>110.00000000000001</v>
      </c>
      <c r="J14" s="57">
        <f>H14-AH14</f>
        <v>0</v>
      </c>
      <c r="K14" s="61">
        <v>4640</v>
      </c>
      <c r="L14" s="60">
        <v>1560</v>
      </c>
      <c r="M14" s="57">
        <f t="shared" si="4"/>
        <v>33.620689655172413</v>
      </c>
      <c r="N14" s="57">
        <f t="shared" si="5"/>
        <v>300</v>
      </c>
      <c r="O14" s="57">
        <v>1200</v>
      </c>
      <c r="P14" s="57">
        <v>1100</v>
      </c>
      <c r="Q14" s="61">
        <v>3200</v>
      </c>
      <c r="R14" s="60">
        <v>7500</v>
      </c>
      <c r="S14" s="57">
        <f t="shared" si="6"/>
        <v>234.375</v>
      </c>
      <c r="T14" s="62">
        <v>680</v>
      </c>
      <c r="U14" s="63"/>
      <c r="V14" s="63">
        <f t="shared" si="7"/>
        <v>0</v>
      </c>
      <c r="W14" s="64">
        <f t="shared" si="8"/>
        <v>0</v>
      </c>
      <c r="X14" s="65">
        <v>706</v>
      </c>
      <c r="Y14" s="66">
        <f t="shared" si="1"/>
        <v>25.616679801486718</v>
      </c>
      <c r="Z14" s="67">
        <v>1000</v>
      </c>
      <c r="AA14" s="68"/>
      <c r="AB14" s="67"/>
      <c r="AC14" s="67"/>
      <c r="AD14" s="67"/>
      <c r="AE14" s="67"/>
      <c r="AG14" s="57">
        <v>2550</v>
      </c>
      <c r="AH14" s="60">
        <v>550</v>
      </c>
      <c r="AI14" s="60">
        <v>1260</v>
      </c>
      <c r="AJ14" s="60">
        <v>7500</v>
      </c>
    </row>
    <row r="15" spans="1:36" ht="22.8" x14ac:dyDescent="0.4">
      <c r="A15" s="54">
        <v>12</v>
      </c>
      <c r="B15" s="55" t="s">
        <v>34</v>
      </c>
      <c r="C15" s="56">
        <v>2122</v>
      </c>
      <c r="D15" s="60">
        <v>1534</v>
      </c>
      <c r="E15" s="58">
        <f t="shared" si="2"/>
        <v>72.290292177191333</v>
      </c>
      <c r="F15" s="57">
        <f t="shared" si="3"/>
        <v>20</v>
      </c>
      <c r="G15" s="59">
        <v>740</v>
      </c>
      <c r="H15" s="60">
        <v>804</v>
      </c>
      <c r="I15" s="57">
        <f t="shared" si="0"/>
        <v>108.64864864864865</v>
      </c>
      <c r="J15" s="57">
        <f>H15-AH15</f>
        <v>0</v>
      </c>
      <c r="K15" s="56">
        <v>4450</v>
      </c>
      <c r="L15" s="60">
        <v>3749</v>
      </c>
      <c r="M15" s="57">
        <f t="shared" si="4"/>
        <v>84.247191011235955</v>
      </c>
      <c r="N15" s="57">
        <f t="shared" si="5"/>
        <v>0</v>
      </c>
      <c r="O15" s="57">
        <v>941</v>
      </c>
      <c r="P15" s="57"/>
      <c r="Q15" s="61">
        <v>9825</v>
      </c>
      <c r="R15" s="60">
        <v>6582</v>
      </c>
      <c r="S15" s="57">
        <f t="shared" si="6"/>
        <v>66.992366412213741</v>
      </c>
      <c r="T15" s="62">
        <v>1370</v>
      </c>
      <c r="U15" s="63"/>
      <c r="V15" s="63">
        <f t="shared" si="7"/>
        <v>0</v>
      </c>
      <c r="W15" s="64">
        <f t="shared" si="8"/>
        <v>77</v>
      </c>
      <c r="X15" s="65">
        <v>1318</v>
      </c>
      <c r="Y15" s="66">
        <f t="shared" si="1"/>
        <v>19.459385375426429</v>
      </c>
      <c r="Z15" s="67">
        <v>940</v>
      </c>
      <c r="AA15" s="68">
        <v>355</v>
      </c>
      <c r="AB15" s="67">
        <v>200</v>
      </c>
      <c r="AC15" s="67"/>
      <c r="AD15" s="67">
        <v>20</v>
      </c>
      <c r="AE15" s="67"/>
      <c r="AG15" s="60">
        <v>1514</v>
      </c>
      <c r="AH15" s="60">
        <v>804</v>
      </c>
      <c r="AI15" s="60">
        <v>3749</v>
      </c>
      <c r="AJ15" s="60">
        <v>6505</v>
      </c>
    </row>
    <row r="16" spans="1:36" ht="22.8" x14ac:dyDescent="0.4">
      <c r="A16" s="54">
        <v>13</v>
      </c>
      <c r="B16" s="55" t="s">
        <v>35</v>
      </c>
      <c r="C16" s="56">
        <v>220</v>
      </c>
      <c r="D16" s="57">
        <v>210</v>
      </c>
      <c r="E16" s="58">
        <f t="shared" si="2"/>
        <v>95.454545454545453</v>
      </c>
      <c r="F16" s="57">
        <f t="shared" si="3"/>
        <v>0</v>
      </c>
      <c r="G16" s="59">
        <v>140</v>
      </c>
      <c r="H16" s="60">
        <v>160</v>
      </c>
      <c r="I16" s="57">
        <f t="shared" si="0"/>
        <v>114.28571428571428</v>
      </c>
      <c r="J16" s="57">
        <f>H16-AH16</f>
        <v>0</v>
      </c>
      <c r="K16" s="61">
        <v>1150</v>
      </c>
      <c r="L16" s="60">
        <v>1150</v>
      </c>
      <c r="M16" s="57">
        <f t="shared" si="4"/>
        <v>100</v>
      </c>
      <c r="N16" s="57">
        <f t="shared" si="5"/>
        <v>0</v>
      </c>
      <c r="O16" s="57"/>
      <c r="P16" s="57"/>
      <c r="Q16" s="61">
        <v>1300</v>
      </c>
      <c r="R16" s="60"/>
      <c r="S16" s="57">
        <f t="shared" si="6"/>
        <v>0</v>
      </c>
      <c r="T16" s="62">
        <v>400</v>
      </c>
      <c r="U16" s="63"/>
      <c r="V16" s="63">
        <f t="shared" si="7"/>
        <v>0</v>
      </c>
      <c r="W16" s="64">
        <f t="shared" si="8"/>
        <v>0</v>
      </c>
      <c r="X16" s="65">
        <v>254</v>
      </c>
      <c r="Y16" s="66">
        <f t="shared" si="1"/>
        <v>18.681102362204726</v>
      </c>
      <c r="Z16" s="67">
        <v>480</v>
      </c>
      <c r="AA16" s="68"/>
      <c r="AB16" s="67"/>
      <c r="AC16" s="67"/>
      <c r="AD16" s="67"/>
      <c r="AE16" s="67"/>
      <c r="AG16" s="57">
        <v>210</v>
      </c>
      <c r="AH16" s="60">
        <v>160</v>
      </c>
      <c r="AI16" s="60">
        <v>1150</v>
      </c>
      <c r="AJ16" s="60"/>
    </row>
    <row r="17" spans="1:39" ht="22.8" x14ac:dyDescent="0.4">
      <c r="A17" s="54">
        <v>14</v>
      </c>
      <c r="B17" s="55" t="s">
        <v>36</v>
      </c>
      <c r="C17" s="56">
        <v>983</v>
      </c>
      <c r="D17" s="57">
        <v>748</v>
      </c>
      <c r="E17" s="58">
        <f t="shared" si="2"/>
        <v>76.093591047812808</v>
      </c>
      <c r="F17" s="57">
        <f t="shared" si="3"/>
        <v>18</v>
      </c>
      <c r="G17" s="59">
        <v>445</v>
      </c>
      <c r="H17" s="60">
        <v>368</v>
      </c>
      <c r="I17" s="57">
        <f t="shared" si="0"/>
        <v>82.696629213483135</v>
      </c>
      <c r="J17" s="57">
        <f>H17-AH17</f>
        <v>30</v>
      </c>
      <c r="K17" s="61">
        <v>0</v>
      </c>
      <c r="L17" s="60"/>
      <c r="M17" s="57"/>
      <c r="N17" s="57">
        <f t="shared" si="5"/>
        <v>0</v>
      </c>
      <c r="O17" s="57"/>
      <c r="P17" s="57"/>
      <c r="Q17" s="61">
        <v>4650</v>
      </c>
      <c r="R17" s="60">
        <v>3050</v>
      </c>
      <c r="S17" s="57">
        <f t="shared" si="6"/>
        <v>65.591397849462368</v>
      </c>
      <c r="T17" s="62">
        <v>315</v>
      </c>
      <c r="U17" s="63"/>
      <c r="V17" s="63">
        <f t="shared" si="7"/>
        <v>0</v>
      </c>
      <c r="W17" s="64">
        <f t="shared" si="8"/>
        <v>0</v>
      </c>
      <c r="X17" s="65">
        <v>380</v>
      </c>
      <c r="Y17" s="66">
        <f t="shared" si="1"/>
        <v>15.220577760189947</v>
      </c>
      <c r="Z17" s="67">
        <v>953</v>
      </c>
      <c r="AA17" s="68"/>
      <c r="AB17" s="67"/>
      <c r="AC17" s="67"/>
      <c r="AD17" s="67">
        <v>32</v>
      </c>
      <c r="AE17" s="67"/>
      <c r="AG17" s="57">
        <v>730</v>
      </c>
      <c r="AH17" s="60">
        <v>338</v>
      </c>
      <c r="AI17" s="60"/>
      <c r="AJ17" s="60">
        <v>3050</v>
      </c>
    </row>
    <row r="18" spans="1:39" ht="22.8" x14ac:dyDescent="0.4">
      <c r="A18" s="54">
        <v>15</v>
      </c>
      <c r="B18" s="55" t="s">
        <v>37</v>
      </c>
      <c r="C18" s="56">
        <v>1487</v>
      </c>
      <c r="D18" s="57">
        <v>1100</v>
      </c>
      <c r="E18" s="58">
        <f t="shared" si="2"/>
        <v>73.974445191661061</v>
      </c>
      <c r="F18" s="57">
        <f t="shared" si="3"/>
        <v>0</v>
      </c>
      <c r="G18" s="59">
        <v>0</v>
      </c>
      <c r="H18" s="60"/>
      <c r="I18" s="57"/>
      <c r="J18" s="57">
        <f>H18-AH18</f>
        <v>0</v>
      </c>
      <c r="K18" s="61">
        <v>0</v>
      </c>
      <c r="L18" s="60"/>
      <c r="M18" s="57"/>
      <c r="N18" s="57">
        <f t="shared" si="5"/>
        <v>0</v>
      </c>
      <c r="O18" s="57"/>
      <c r="P18" s="57"/>
      <c r="Q18" s="61">
        <v>0</v>
      </c>
      <c r="R18" s="60"/>
      <c r="S18" s="57"/>
      <c r="T18" s="62">
        <v>0</v>
      </c>
      <c r="U18" s="63"/>
      <c r="V18" s="63" t="e">
        <f t="shared" si="7"/>
        <v>#DIV/0!</v>
      </c>
      <c r="W18" s="64">
        <f t="shared" si="8"/>
        <v>0</v>
      </c>
      <c r="X18" s="65">
        <v>0</v>
      </c>
      <c r="Y18" s="66"/>
      <c r="Z18" s="67"/>
      <c r="AA18" s="68"/>
      <c r="AB18" s="67"/>
      <c r="AC18" s="67"/>
      <c r="AD18" s="67"/>
      <c r="AE18" s="67"/>
      <c r="AG18" s="57">
        <v>1100</v>
      </c>
      <c r="AH18" s="60"/>
      <c r="AI18" s="60"/>
      <c r="AJ18" s="60"/>
    </row>
    <row r="19" spans="1:39" ht="22.8" x14ac:dyDescent="0.4">
      <c r="A19" s="54">
        <v>16</v>
      </c>
      <c r="B19" s="55" t="s">
        <v>38</v>
      </c>
      <c r="C19" s="56">
        <v>550</v>
      </c>
      <c r="D19" s="57">
        <v>505</v>
      </c>
      <c r="E19" s="58">
        <f t="shared" si="2"/>
        <v>91.818181818181827</v>
      </c>
      <c r="F19" s="57">
        <f t="shared" si="3"/>
        <v>0</v>
      </c>
      <c r="G19" s="59">
        <v>370</v>
      </c>
      <c r="H19" s="60">
        <v>372</v>
      </c>
      <c r="I19" s="57">
        <f t="shared" si="0"/>
        <v>100.54054054054053</v>
      </c>
      <c r="J19" s="57">
        <f>H19-AH19</f>
        <v>22</v>
      </c>
      <c r="K19" s="61">
        <v>402</v>
      </c>
      <c r="L19" s="60"/>
      <c r="M19" s="57">
        <f t="shared" si="4"/>
        <v>0</v>
      </c>
      <c r="N19" s="57">
        <f t="shared" si="5"/>
        <v>0</v>
      </c>
      <c r="O19" s="57"/>
      <c r="P19" s="57"/>
      <c r="Q19" s="61">
        <v>2690</v>
      </c>
      <c r="R19" s="60">
        <v>2695</v>
      </c>
      <c r="S19" s="57">
        <f t="shared" si="6"/>
        <v>100.18587360594795</v>
      </c>
      <c r="T19" s="62">
        <v>300</v>
      </c>
      <c r="U19" s="63"/>
      <c r="V19" s="63">
        <f t="shared" si="7"/>
        <v>0</v>
      </c>
      <c r="W19" s="64">
        <f t="shared" si="8"/>
        <v>0</v>
      </c>
      <c r="X19" s="65">
        <v>257</v>
      </c>
      <c r="Y19" s="66">
        <f>((H19*0.45)+(L19*0.35)+(R19/1.33*0.18)+(U19*0.2))/X19*10</f>
        <v>20.705713700593897</v>
      </c>
      <c r="Z19" s="67">
        <v>365</v>
      </c>
      <c r="AA19" s="68"/>
      <c r="AB19" s="67"/>
      <c r="AC19" s="67"/>
      <c r="AD19" s="67"/>
      <c r="AE19" s="67"/>
      <c r="AG19" s="57">
        <v>505</v>
      </c>
      <c r="AH19" s="60">
        <v>350</v>
      </c>
      <c r="AI19" s="60"/>
      <c r="AJ19" s="60">
        <v>2695</v>
      </c>
    </row>
    <row r="20" spans="1:39" ht="22.8" x14ac:dyDescent="0.4">
      <c r="A20" s="54">
        <v>17</v>
      </c>
      <c r="B20" s="55" t="s">
        <v>39</v>
      </c>
      <c r="C20" s="56">
        <v>360</v>
      </c>
      <c r="D20" s="57">
        <v>380</v>
      </c>
      <c r="E20" s="57">
        <f t="shared" si="2"/>
        <v>105.55555555555556</v>
      </c>
      <c r="F20" s="57">
        <f t="shared" si="3"/>
        <v>0</v>
      </c>
      <c r="G20" s="59">
        <v>154</v>
      </c>
      <c r="H20" s="60">
        <v>180</v>
      </c>
      <c r="I20" s="57">
        <f t="shared" si="0"/>
        <v>116.88311688311688</v>
      </c>
      <c r="J20" s="57">
        <f>H20-AH20</f>
        <v>0</v>
      </c>
      <c r="K20" s="61">
        <v>0</v>
      </c>
      <c r="L20" s="60"/>
      <c r="M20" s="57"/>
      <c r="N20" s="57">
        <f t="shared" si="5"/>
        <v>0</v>
      </c>
      <c r="O20" s="57"/>
      <c r="P20" s="57"/>
      <c r="Q20" s="61">
        <v>2620</v>
      </c>
      <c r="R20" s="60">
        <v>2300</v>
      </c>
      <c r="S20" s="57">
        <f t="shared" si="6"/>
        <v>87.786259541984734</v>
      </c>
      <c r="T20" s="62">
        <v>100</v>
      </c>
      <c r="U20" s="63"/>
      <c r="V20" s="63">
        <f t="shared" si="7"/>
        <v>0</v>
      </c>
      <c r="W20" s="64">
        <f t="shared" si="8"/>
        <v>0</v>
      </c>
      <c r="X20" s="65">
        <v>135</v>
      </c>
      <c r="Y20" s="66">
        <f>((H20*0.45)+(L20*0.35)+(R20/1.33*0.18)+(U20*0.2))/X20*10</f>
        <v>29.057644110275689</v>
      </c>
      <c r="Z20" s="67">
        <v>60</v>
      </c>
      <c r="AA20" s="68"/>
      <c r="AB20" s="67"/>
      <c r="AC20" s="67"/>
      <c r="AD20" s="67"/>
      <c r="AE20" s="67"/>
      <c r="AG20" s="57">
        <v>380</v>
      </c>
      <c r="AH20" s="60">
        <v>180</v>
      </c>
      <c r="AI20" s="60"/>
      <c r="AJ20" s="60">
        <v>2300</v>
      </c>
    </row>
    <row r="21" spans="1:39" ht="22.8" x14ac:dyDescent="0.4">
      <c r="A21" s="54">
        <v>18</v>
      </c>
      <c r="B21" s="69" t="s">
        <v>40</v>
      </c>
      <c r="C21" s="56">
        <v>533</v>
      </c>
      <c r="D21" s="57">
        <v>333</v>
      </c>
      <c r="E21" s="58">
        <f t="shared" si="2"/>
        <v>62.476547842401494</v>
      </c>
      <c r="F21" s="57">
        <f t="shared" si="3"/>
        <v>213</v>
      </c>
      <c r="G21" s="59">
        <v>0</v>
      </c>
      <c r="H21" s="60"/>
      <c r="I21" s="57"/>
      <c r="J21" s="57">
        <f>H21-AH21</f>
        <v>0</v>
      </c>
      <c r="K21" s="61"/>
      <c r="L21" s="60"/>
      <c r="M21" s="57"/>
      <c r="N21" s="57">
        <f t="shared" si="5"/>
        <v>0</v>
      </c>
      <c r="O21" s="57"/>
      <c r="P21" s="57"/>
      <c r="Q21" s="61"/>
      <c r="R21" s="60"/>
      <c r="S21" s="57"/>
      <c r="T21" s="62">
        <v>0</v>
      </c>
      <c r="U21" s="63"/>
      <c r="V21" s="63" t="e">
        <f t="shared" si="7"/>
        <v>#DIV/0!</v>
      </c>
      <c r="W21" s="64">
        <f t="shared" si="8"/>
        <v>0</v>
      </c>
      <c r="X21" s="65">
        <v>0</v>
      </c>
      <c r="Y21" s="66"/>
      <c r="Z21" s="67"/>
      <c r="AA21" s="68"/>
      <c r="AB21" s="67"/>
      <c r="AC21" s="67"/>
      <c r="AD21" s="67"/>
      <c r="AE21" s="70">
        <v>170</v>
      </c>
      <c r="AG21" s="57">
        <v>120</v>
      </c>
      <c r="AH21" s="60"/>
      <c r="AI21" s="60"/>
      <c r="AJ21" s="60"/>
    </row>
    <row r="22" spans="1:39" ht="22.8" x14ac:dyDescent="0.4">
      <c r="A22" s="54">
        <v>20</v>
      </c>
      <c r="B22" s="69" t="s">
        <v>41</v>
      </c>
      <c r="C22" s="56">
        <v>1763</v>
      </c>
      <c r="D22" s="57">
        <v>1700</v>
      </c>
      <c r="E22" s="58">
        <f t="shared" si="2"/>
        <v>96.426545660805445</v>
      </c>
      <c r="F22" s="57">
        <f t="shared" si="3"/>
        <v>0</v>
      </c>
      <c r="G22" s="59">
        <v>371</v>
      </c>
      <c r="H22" s="60">
        <v>640</v>
      </c>
      <c r="I22" s="57">
        <f t="shared" si="0"/>
        <v>172.50673854447442</v>
      </c>
      <c r="J22" s="57">
        <f>H22-AH22</f>
        <v>70</v>
      </c>
      <c r="K22" s="61">
        <v>1200</v>
      </c>
      <c r="L22" s="60">
        <v>496</v>
      </c>
      <c r="M22" s="57">
        <f t="shared" si="4"/>
        <v>41.333333333333336</v>
      </c>
      <c r="N22" s="57">
        <f t="shared" si="5"/>
        <v>0</v>
      </c>
      <c r="O22" s="57">
        <v>496</v>
      </c>
      <c r="P22" s="57"/>
      <c r="Q22" s="61"/>
      <c r="R22" s="60"/>
      <c r="S22" s="57"/>
      <c r="T22" s="62">
        <v>100</v>
      </c>
      <c r="U22" s="63"/>
      <c r="V22" s="63">
        <f t="shared" si="7"/>
        <v>0</v>
      </c>
      <c r="W22" s="64">
        <f t="shared" si="8"/>
        <v>0</v>
      </c>
      <c r="X22" s="65">
        <v>217</v>
      </c>
      <c r="Y22" s="66">
        <f>((H22*0.45)+(L22*0.35)+(R22/1.33*0.18)+(U22*0.2))/X22*10</f>
        <v>21.271889400921662</v>
      </c>
      <c r="Z22" s="67"/>
      <c r="AA22" s="68"/>
      <c r="AB22" s="67"/>
      <c r="AC22" s="67"/>
      <c r="AD22" s="67"/>
      <c r="AE22" s="67"/>
      <c r="AG22" s="57">
        <v>1700</v>
      </c>
      <c r="AH22" s="60">
        <v>570</v>
      </c>
      <c r="AI22" s="60">
        <v>496</v>
      </c>
      <c r="AJ22" s="60"/>
    </row>
    <row r="23" spans="1:39" ht="22.8" x14ac:dyDescent="0.4">
      <c r="A23" s="54">
        <v>21</v>
      </c>
      <c r="B23" s="69" t="s">
        <v>42</v>
      </c>
      <c r="C23" s="56">
        <v>0</v>
      </c>
      <c r="D23" s="60"/>
      <c r="E23" s="58"/>
      <c r="F23" s="57">
        <f t="shared" si="3"/>
        <v>0</v>
      </c>
      <c r="G23" s="59">
        <v>0</v>
      </c>
      <c r="H23" s="60"/>
      <c r="I23" s="57"/>
      <c r="J23" s="57">
        <f>H23-AH23</f>
        <v>0</v>
      </c>
      <c r="K23" s="56"/>
      <c r="L23" s="60"/>
      <c r="M23" s="57"/>
      <c r="N23" s="57">
        <f t="shared" si="5"/>
        <v>0</v>
      </c>
      <c r="O23" s="57"/>
      <c r="P23" s="57"/>
      <c r="Q23" s="61"/>
      <c r="R23" s="60"/>
      <c r="S23" s="57"/>
      <c r="T23" s="62"/>
      <c r="U23" s="63"/>
      <c r="V23" s="63"/>
      <c r="W23" s="64">
        <f t="shared" si="8"/>
        <v>0</v>
      </c>
      <c r="X23" s="65">
        <v>0</v>
      </c>
      <c r="Y23" s="66"/>
      <c r="Z23" s="67"/>
      <c r="AA23" s="68">
        <v>200</v>
      </c>
      <c r="AB23" s="67"/>
      <c r="AC23" s="67"/>
      <c r="AD23" s="67"/>
      <c r="AE23" s="67"/>
      <c r="AG23" s="60"/>
      <c r="AH23" s="60"/>
      <c r="AI23" s="60"/>
      <c r="AJ23" s="60"/>
    </row>
    <row r="24" spans="1:39" ht="22.8" x14ac:dyDescent="0.4">
      <c r="A24" s="54">
        <v>22</v>
      </c>
      <c r="B24" s="69" t="s">
        <v>43</v>
      </c>
      <c r="C24" s="56">
        <v>1445</v>
      </c>
      <c r="D24" s="57">
        <v>503</v>
      </c>
      <c r="E24" s="58">
        <f t="shared" si="2"/>
        <v>34.80968858131488</v>
      </c>
      <c r="F24" s="57">
        <f t="shared" si="3"/>
        <v>0</v>
      </c>
      <c r="G24" s="59">
        <v>860</v>
      </c>
      <c r="H24" s="60">
        <v>557</v>
      </c>
      <c r="I24" s="57">
        <f t="shared" si="0"/>
        <v>64.767441860465112</v>
      </c>
      <c r="J24" s="57">
        <f>H24-AH24</f>
        <v>0</v>
      </c>
      <c r="K24" s="61"/>
      <c r="L24" s="60">
        <v>1434</v>
      </c>
      <c r="M24" s="57"/>
      <c r="N24" s="57">
        <f t="shared" si="5"/>
        <v>0</v>
      </c>
      <c r="O24" s="57"/>
      <c r="P24" s="57"/>
      <c r="Q24" s="61">
        <v>13523</v>
      </c>
      <c r="R24" s="60"/>
      <c r="S24" s="57">
        <f t="shared" si="6"/>
        <v>0</v>
      </c>
      <c r="T24" s="62">
        <v>33</v>
      </c>
      <c r="U24" s="63"/>
      <c r="V24" s="63">
        <f t="shared" si="7"/>
        <v>0</v>
      </c>
      <c r="W24" s="64">
        <f t="shared" si="8"/>
        <v>0</v>
      </c>
      <c r="X24" s="65">
        <v>415</v>
      </c>
      <c r="Y24" s="66">
        <f>((H24*0.45)+(L24*0.35)+(R24/1.33*0.18)+(U24*0.2))/X24*10</f>
        <v>18.133734939759034</v>
      </c>
      <c r="Z24" s="67">
        <v>1737</v>
      </c>
      <c r="AA24" s="68"/>
      <c r="AB24" s="67"/>
      <c r="AC24" s="67"/>
      <c r="AD24" s="67"/>
      <c r="AE24" s="67"/>
      <c r="AG24" s="57">
        <v>503</v>
      </c>
      <c r="AH24" s="60">
        <v>557</v>
      </c>
      <c r="AI24" s="60">
        <v>1434</v>
      </c>
      <c r="AJ24" s="60"/>
    </row>
    <row r="25" spans="1:39" ht="22.8" x14ac:dyDescent="0.4">
      <c r="A25" s="71">
        <v>23</v>
      </c>
      <c r="B25" s="69" t="s">
        <v>44</v>
      </c>
      <c r="C25" s="56"/>
      <c r="D25" s="57"/>
      <c r="E25" s="58"/>
      <c r="F25" s="57">
        <f t="shared" si="3"/>
        <v>0</v>
      </c>
      <c r="G25" s="61"/>
      <c r="H25" s="60"/>
      <c r="I25" s="57"/>
      <c r="J25" s="57">
        <f>H25-AH25</f>
        <v>0</v>
      </c>
      <c r="K25" s="61"/>
      <c r="L25" s="60"/>
      <c r="M25" s="57"/>
      <c r="N25" s="57">
        <f t="shared" si="5"/>
        <v>0</v>
      </c>
      <c r="O25" s="57"/>
      <c r="P25" s="57"/>
      <c r="Q25" s="61"/>
      <c r="R25" s="60"/>
      <c r="S25" s="57"/>
      <c r="T25" s="62"/>
      <c r="U25" s="63"/>
      <c r="V25" s="63"/>
      <c r="W25" s="64">
        <f t="shared" si="8"/>
        <v>0</v>
      </c>
      <c r="X25" s="65">
        <v>0</v>
      </c>
      <c r="Y25" s="66"/>
      <c r="Z25" s="67"/>
      <c r="AA25" s="68"/>
      <c r="AB25" s="67"/>
      <c r="AC25" s="67"/>
      <c r="AD25" s="67"/>
      <c r="AE25" s="67"/>
      <c r="AG25" s="57"/>
      <c r="AH25" s="60"/>
      <c r="AI25" s="60"/>
      <c r="AJ25" s="60"/>
    </row>
    <row r="26" spans="1:39" ht="22.8" x14ac:dyDescent="0.4">
      <c r="A26" s="71">
        <v>24</v>
      </c>
      <c r="B26" s="69" t="s">
        <v>45</v>
      </c>
      <c r="C26" s="56">
        <v>185</v>
      </c>
      <c r="D26" s="57">
        <v>185</v>
      </c>
      <c r="E26" s="57">
        <f t="shared" si="2"/>
        <v>100</v>
      </c>
      <c r="F26" s="57">
        <f t="shared" si="3"/>
        <v>0</v>
      </c>
      <c r="G26" s="61"/>
      <c r="H26" s="60"/>
      <c r="I26" s="57"/>
      <c r="J26" s="57">
        <f>H26-AH26</f>
        <v>0</v>
      </c>
      <c r="K26" s="61"/>
      <c r="L26" s="60">
        <v>1600</v>
      </c>
      <c r="M26" s="57"/>
      <c r="N26" s="57">
        <f t="shared" si="5"/>
        <v>0</v>
      </c>
      <c r="O26" s="57"/>
      <c r="P26" s="57"/>
      <c r="Q26" s="61"/>
      <c r="R26" s="60"/>
      <c r="S26" s="57"/>
      <c r="T26" s="62"/>
      <c r="U26" s="63"/>
      <c r="V26" s="63"/>
      <c r="W26" s="64">
        <f t="shared" si="8"/>
        <v>0</v>
      </c>
      <c r="X26" s="65">
        <v>0</v>
      </c>
      <c r="Y26" s="66"/>
      <c r="Z26" s="67"/>
      <c r="AA26" s="68"/>
      <c r="AB26" s="67"/>
      <c r="AC26" s="67"/>
      <c r="AD26" s="67"/>
      <c r="AE26" s="67"/>
      <c r="AG26" s="57">
        <v>185</v>
      </c>
      <c r="AH26" s="60"/>
      <c r="AI26" s="60">
        <v>1600</v>
      </c>
      <c r="AJ26" s="60"/>
    </row>
    <row r="27" spans="1:39" ht="22.8" x14ac:dyDescent="0.4">
      <c r="A27" s="71">
        <v>25</v>
      </c>
      <c r="B27" s="69" t="s">
        <v>46</v>
      </c>
      <c r="C27" s="72">
        <v>117</v>
      </c>
      <c r="D27" s="57"/>
      <c r="E27" s="58">
        <f t="shared" si="2"/>
        <v>0</v>
      </c>
      <c r="F27" s="57">
        <f t="shared" si="3"/>
        <v>0</v>
      </c>
      <c r="G27" s="61"/>
      <c r="H27" s="60"/>
      <c r="I27" s="57"/>
      <c r="J27" s="57">
        <f>H27-AH27</f>
        <v>0</v>
      </c>
      <c r="K27" s="61"/>
      <c r="L27" s="60"/>
      <c r="M27" s="57"/>
      <c r="N27" s="57">
        <f t="shared" si="5"/>
        <v>0</v>
      </c>
      <c r="O27" s="57"/>
      <c r="P27" s="57"/>
      <c r="Q27" s="61"/>
      <c r="R27" s="60"/>
      <c r="S27" s="57"/>
      <c r="T27" s="62"/>
      <c r="U27" s="63"/>
      <c r="V27" s="63"/>
      <c r="W27" s="64">
        <f t="shared" si="8"/>
        <v>0</v>
      </c>
      <c r="X27" s="65">
        <v>0</v>
      </c>
      <c r="Y27" s="66"/>
      <c r="Z27" s="67"/>
      <c r="AA27" s="68"/>
      <c r="AB27" s="67"/>
      <c r="AC27" s="67"/>
      <c r="AD27" s="67"/>
      <c r="AE27" s="67"/>
      <c r="AG27" s="57"/>
      <c r="AH27" s="60"/>
      <c r="AI27" s="60"/>
      <c r="AJ27" s="60"/>
    </row>
    <row r="28" spans="1:39" ht="22.8" x14ac:dyDescent="0.4">
      <c r="A28" s="71">
        <v>26</v>
      </c>
      <c r="B28" s="69" t="s">
        <v>47</v>
      </c>
      <c r="C28" s="56">
        <v>560</v>
      </c>
      <c r="D28" s="57">
        <v>560</v>
      </c>
      <c r="E28" s="57">
        <f t="shared" si="2"/>
        <v>100</v>
      </c>
      <c r="F28" s="57">
        <f t="shared" si="3"/>
        <v>0</v>
      </c>
      <c r="G28" s="61"/>
      <c r="H28" s="60">
        <v>200</v>
      </c>
      <c r="I28" s="57"/>
      <c r="J28" s="57">
        <f>H28-AH28</f>
        <v>0</v>
      </c>
      <c r="K28" s="61"/>
      <c r="L28" s="60"/>
      <c r="M28" s="57"/>
      <c r="N28" s="57">
        <f t="shared" si="5"/>
        <v>0</v>
      </c>
      <c r="O28" s="57"/>
      <c r="P28" s="57"/>
      <c r="Q28" s="61"/>
      <c r="R28" s="60"/>
      <c r="S28" s="57"/>
      <c r="T28" s="62"/>
      <c r="U28" s="63"/>
      <c r="V28" s="63"/>
      <c r="W28" s="64">
        <f t="shared" si="8"/>
        <v>0</v>
      </c>
      <c r="X28" s="65">
        <v>0</v>
      </c>
      <c r="Y28" s="66"/>
      <c r="Z28" s="73"/>
      <c r="AA28" s="74"/>
      <c r="AB28" s="73"/>
      <c r="AC28" s="73"/>
      <c r="AD28" s="73"/>
      <c r="AE28" s="67"/>
      <c r="AG28" s="57">
        <v>560</v>
      </c>
      <c r="AH28" s="60">
        <v>200</v>
      </c>
      <c r="AI28" s="60"/>
      <c r="AJ28" s="60"/>
    </row>
    <row r="29" spans="1:39" s="80" customFormat="1" ht="22.8" x14ac:dyDescent="0.4">
      <c r="A29" s="75"/>
      <c r="B29" s="76" t="s">
        <v>48</v>
      </c>
      <c r="C29" s="77">
        <f>SUM(C5:C28)</f>
        <v>28256</v>
      </c>
      <c r="D29" s="78">
        <f>SUM(D5:D28)</f>
        <v>22166</v>
      </c>
      <c r="E29" s="58">
        <f t="shared" si="2"/>
        <v>78.447055492638725</v>
      </c>
      <c r="F29" s="57">
        <f t="shared" si="3"/>
        <v>937</v>
      </c>
      <c r="G29" s="77">
        <f>SUM(G5:G28)</f>
        <v>10000</v>
      </c>
      <c r="H29" s="78">
        <f>SUM(H5:H28)</f>
        <v>9858</v>
      </c>
      <c r="I29" s="58">
        <f t="shared" si="0"/>
        <v>98.58</v>
      </c>
      <c r="J29" s="57">
        <f>H29-AH29</f>
        <v>249</v>
      </c>
      <c r="K29" s="77">
        <f>SUM(K5:K28)</f>
        <v>58700</v>
      </c>
      <c r="L29" s="78">
        <f>SUM(L5:L28)</f>
        <v>69781</v>
      </c>
      <c r="M29" s="57">
        <f t="shared" si="4"/>
        <v>118.87734241908008</v>
      </c>
      <c r="N29" s="57">
        <f t="shared" si="5"/>
        <v>1680</v>
      </c>
      <c r="O29" s="78">
        <f>SUM(O5:O28)</f>
        <v>9955</v>
      </c>
      <c r="P29" s="78">
        <f>SUM(P5:P28)</f>
        <v>1505</v>
      </c>
      <c r="Q29" s="77">
        <f>SUM(Q5:Q28)</f>
        <v>77935</v>
      </c>
      <c r="R29" s="78">
        <f>SUM(R5:R28)</f>
        <v>32643</v>
      </c>
      <c r="S29" s="58">
        <f t="shared" si="6"/>
        <v>41.884904086738949</v>
      </c>
      <c r="T29" s="62">
        <f>SUM(T5:T28)</f>
        <v>10600</v>
      </c>
      <c r="U29" s="67">
        <f>SUM(U5:U28)</f>
        <v>0</v>
      </c>
      <c r="V29" s="63">
        <f t="shared" si="7"/>
        <v>0</v>
      </c>
      <c r="W29" s="64">
        <f t="shared" si="8"/>
        <v>209</v>
      </c>
      <c r="X29" s="65">
        <f>SUM(X5:X28)</f>
        <v>13562</v>
      </c>
      <c r="Y29" s="66">
        <f>((H29*0.45)+(L29*0.35)+(R29/1.33*0.18)+(U29*0.2))/X29*10</f>
        <v>24.537162383173687</v>
      </c>
      <c r="Z29" s="79">
        <f t="shared" ref="Z29:AM29" si="9">SUM(Z5:Z28)</f>
        <v>16187</v>
      </c>
      <c r="AA29" s="79">
        <f t="shared" si="9"/>
        <v>555</v>
      </c>
      <c r="AB29" s="79">
        <f t="shared" si="9"/>
        <v>1952</v>
      </c>
      <c r="AC29" s="79">
        <f t="shared" si="9"/>
        <v>60</v>
      </c>
      <c r="AD29" s="79">
        <f t="shared" si="9"/>
        <v>636</v>
      </c>
      <c r="AE29" s="79">
        <f t="shared" si="9"/>
        <v>180</v>
      </c>
      <c r="AF29" s="79">
        <f t="shared" si="9"/>
        <v>0</v>
      </c>
      <c r="AG29" s="78">
        <f>SUM(AG5:AG28)</f>
        <v>21229</v>
      </c>
      <c r="AH29" s="78">
        <f>SUM(AH5:AH28)</f>
        <v>9609</v>
      </c>
      <c r="AI29" s="78">
        <f>SUM(AI5:AI28)</f>
        <v>68101</v>
      </c>
      <c r="AJ29" s="78">
        <f>SUM(AJ5:AJ28)</f>
        <v>32434</v>
      </c>
      <c r="AK29" s="79">
        <f t="shared" si="9"/>
        <v>0</v>
      </c>
      <c r="AL29" s="79">
        <f t="shared" si="9"/>
        <v>0</v>
      </c>
      <c r="AM29" s="79">
        <f t="shared" si="9"/>
        <v>0</v>
      </c>
    </row>
    <row r="30" spans="1:39" s="87" customFormat="1" ht="22.8" x14ac:dyDescent="0.4">
      <c r="A30" s="81"/>
      <c r="B30" s="82" t="s">
        <v>49</v>
      </c>
      <c r="C30" s="83">
        <v>7635</v>
      </c>
      <c r="D30" s="84">
        <v>6300</v>
      </c>
      <c r="E30" s="58">
        <f t="shared" si="2"/>
        <v>82.514734774066795</v>
      </c>
      <c r="F30" s="57">
        <f t="shared" si="3"/>
        <v>0</v>
      </c>
      <c r="G30" s="83">
        <v>1500</v>
      </c>
      <c r="H30" s="84">
        <v>1500</v>
      </c>
      <c r="I30" s="57">
        <f t="shared" si="0"/>
        <v>100</v>
      </c>
      <c r="J30" s="57">
        <f>H30-AH30</f>
        <v>0</v>
      </c>
      <c r="K30" s="83">
        <v>4420</v>
      </c>
      <c r="L30" s="84">
        <v>4100</v>
      </c>
      <c r="M30" s="58">
        <f t="shared" si="4"/>
        <v>92.76018099547511</v>
      </c>
      <c r="N30" s="57">
        <f t="shared" si="5"/>
        <v>0</v>
      </c>
      <c r="O30" s="57">
        <v>350</v>
      </c>
      <c r="P30" s="57"/>
      <c r="Q30" s="77">
        <v>9400</v>
      </c>
      <c r="R30" s="85">
        <v>4300</v>
      </c>
      <c r="S30" s="57">
        <f t="shared" si="6"/>
        <v>45.744680851063826</v>
      </c>
      <c r="T30" s="86">
        <v>5000</v>
      </c>
      <c r="U30" s="70"/>
      <c r="V30" s="63">
        <f t="shared" si="7"/>
        <v>0</v>
      </c>
      <c r="W30" s="64">
        <f t="shared" si="8"/>
        <v>0</v>
      </c>
      <c r="X30" s="65">
        <v>2390</v>
      </c>
      <c r="Y30" s="66">
        <f>((H30*0.45)+(L30*0.35)+(R30/1.33*0.18)+(U30*0.2))/X30*10</f>
        <v>11.263409569949978</v>
      </c>
      <c r="Z30" s="67">
        <v>4000</v>
      </c>
      <c r="AA30" s="68"/>
      <c r="AB30" s="67"/>
      <c r="AC30" s="67">
        <v>500</v>
      </c>
      <c r="AD30" s="67"/>
      <c r="AE30" s="68">
        <v>460</v>
      </c>
      <c r="AG30" s="84">
        <v>6300</v>
      </c>
      <c r="AH30" s="84">
        <v>1500</v>
      </c>
      <c r="AI30" s="84">
        <v>4100</v>
      </c>
      <c r="AJ30" s="85">
        <v>4300</v>
      </c>
    </row>
    <row r="31" spans="1:39" s="96" customFormat="1" ht="22.8" x14ac:dyDescent="0.4">
      <c r="A31" s="75"/>
      <c r="B31" s="88" t="s">
        <v>50</v>
      </c>
      <c r="C31" s="89">
        <f>SUM(C29:C30)</f>
        <v>35891</v>
      </c>
      <c r="D31" s="90">
        <f>SUM(D29:D30)</f>
        <v>28466</v>
      </c>
      <c r="E31" s="58">
        <f t="shared" si="2"/>
        <v>79.312362430692929</v>
      </c>
      <c r="F31" s="57">
        <f t="shared" si="3"/>
        <v>937</v>
      </c>
      <c r="G31" s="89">
        <f>SUM(G29:G30)</f>
        <v>11500</v>
      </c>
      <c r="H31" s="90">
        <f>SUM(H29:H30)</f>
        <v>11358</v>
      </c>
      <c r="I31" s="58">
        <f t="shared" si="0"/>
        <v>98.765217391304347</v>
      </c>
      <c r="J31" s="57">
        <f>H31-AH31</f>
        <v>249</v>
      </c>
      <c r="K31" s="89">
        <f>SUM(K29:K30)</f>
        <v>63120</v>
      </c>
      <c r="L31" s="90">
        <f>SUM(L29:L30)</f>
        <v>73881</v>
      </c>
      <c r="M31" s="58">
        <f t="shared" si="4"/>
        <v>117.04847908745246</v>
      </c>
      <c r="N31" s="57">
        <f t="shared" si="5"/>
        <v>1680</v>
      </c>
      <c r="O31" s="78">
        <f>SUM(O29:O30)</f>
        <v>10305</v>
      </c>
      <c r="P31" s="78">
        <f>SUM(P29:P30)</f>
        <v>1505</v>
      </c>
      <c r="Q31" s="91">
        <f>SUM(Q29:Q30)</f>
        <v>87335</v>
      </c>
      <c r="R31" s="78">
        <f>SUM(R29:R30)</f>
        <v>36943</v>
      </c>
      <c r="S31" s="58">
        <f t="shared" si="6"/>
        <v>42.300337779813361</v>
      </c>
      <c r="T31" s="92">
        <f>SUM(T29:T30)</f>
        <v>15600</v>
      </c>
      <c r="U31" s="92">
        <f t="shared" ref="U31" si="10">SUM(U29:U30)</f>
        <v>0</v>
      </c>
      <c r="V31" s="93">
        <f t="shared" si="7"/>
        <v>0</v>
      </c>
      <c r="W31" s="64">
        <f t="shared" si="8"/>
        <v>209</v>
      </c>
      <c r="X31" s="94">
        <f>SUM(X29:X30)</f>
        <v>15952</v>
      </c>
      <c r="Y31" s="95">
        <f>((H31*0.45)+(L31*0.35)+(R31/1.33*0.18)+(U31*0.2))/X31*10</f>
        <v>22.548429357621735</v>
      </c>
      <c r="Z31" s="75">
        <f t="shared" ref="Z31:AM31" si="11">SUM(Z29:Z30)</f>
        <v>20187</v>
      </c>
      <c r="AA31" s="75">
        <f t="shared" si="11"/>
        <v>555</v>
      </c>
      <c r="AB31" s="75">
        <f t="shared" si="11"/>
        <v>1952</v>
      </c>
      <c r="AC31" s="75">
        <f t="shared" si="11"/>
        <v>560</v>
      </c>
      <c r="AD31" s="75">
        <f t="shared" si="11"/>
        <v>636</v>
      </c>
      <c r="AE31" s="75">
        <f t="shared" si="11"/>
        <v>640</v>
      </c>
      <c r="AF31" s="75">
        <f t="shared" si="11"/>
        <v>0</v>
      </c>
      <c r="AG31" s="90">
        <f>SUM(AG29:AG30)</f>
        <v>27529</v>
      </c>
      <c r="AH31" s="90">
        <f>SUM(AH29:AH30)</f>
        <v>11109</v>
      </c>
      <c r="AI31" s="90">
        <f>SUM(AI29:AI30)</f>
        <v>72201</v>
      </c>
      <c r="AJ31" s="78">
        <f>SUM(AJ29:AJ30)</f>
        <v>36734</v>
      </c>
      <c r="AK31" s="75">
        <f t="shared" si="11"/>
        <v>0</v>
      </c>
      <c r="AL31" s="75">
        <f t="shared" si="11"/>
        <v>0</v>
      </c>
      <c r="AM31" s="75">
        <f t="shared" si="11"/>
        <v>0</v>
      </c>
    </row>
    <row r="32" spans="1:39" s="109" customFormat="1" ht="22.8" x14ac:dyDescent="0.4">
      <c r="A32" s="97"/>
      <c r="B32" s="98" t="s">
        <v>51</v>
      </c>
      <c r="C32" s="99">
        <v>26314</v>
      </c>
      <c r="D32" s="100">
        <v>17311</v>
      </c>
      <c r="E32" s="101">
        <f t="shared" si="2"/>
        <v>65.78627346659573</v>
      </c>
      <c r="F32" s="102">
        <f t="shared" si="3"/>
        <v>2076</v>
      </c>
      <c r="G32" s="103">
        <v>10556</v>
      </c>
      <c r="H32" s="100">
        <v>7317</v>
      </c>
      <c r="I32" s="101">
        <f t="shared" si="0"/>
        <v>69.316028798787414</v>
      </c>
      <c r="J32" s="102">
        <f>H32-AH32</f>
        <v>1289</v>
      </c>
      <c r="K32" s="104">
        <v>58000</v>
      </c>
      <c r="L32" s="105">
        <v>51799</v>
      </c>
      <c r="M32" s="101">
        <f t="shared" si="4"/>
        <v>89.308620689655172</v>
      </c>
      <c r="N32" s="102">
        <f t="shared" si="5"/>
        <v>8080</v>
      </c>
      <c r="O32" s="105">
        <v>8714</v>
      </c>
      <c r="P32" s="105">
        <v>720</v>
      </c>
      <c r="Q32" s="103">
        <v>59455</v>
      </c>
      <c r="R32" s="105">
        <v>53589</v>
      </c>
      <c r="S32" s="101">
        <f t="shared" si="6"/>
        <v>90.133714574047602</v>
      </c>
      <c r="T32" s="100"/>
      <c r="U32" s="100"/>
      <c r="V32" s="100"/>
      <c r="W32" s="106">
        <f t="shared" si="8"/>
        <v>1796</v>
      </c>
      <c r="X32" s="107">
        <v>13865</v>
      </c>
      <c r="Y32" s="108">
        <f>((H32*0.45)+(L32*0.35)+(R32/1.33*0.18)+(U32*0.2))/X32*10</f>
        <v>20.681533802049298</v>
      </c>
      <c r="Z32" s="100">
        <v>16748</v>
      </c>
      <c r="AA32" s="100">
        <v>555</v>
      </c>
      <c r="AB32" s="100">
        <v>2172</v>
      </c>
      <c r="AC32" s="100">
        <v>340</v>
      </c>
      <c r="AD32" s="100">
        <v>323</v>
      </c>
      <c r="AE32" s="100"/>
      <c r="AG32" s="100">
        <v>15235</v>
      </c>
      <c r="AH32" s="100">
        <v>6028</v>
      </c>
      <c r="AI32" s="105">
        <v>43719</v>
      </c>
      <c r="AJ32" s="105">
        <v>51793</v>
      </c>
    </row>
    <row r="33" spans="1:33" ht="22.8" x14ac:dyDescent="0.4">
      <c r="A33" s="110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111"/>
      <c r="S33" s="111"/>
      <c r="T33" s="113"/>
      <c r="U33" s="113"/>
      <c r="V33" s="113"/>
      <c r="W33" s="114"/>
      <c r="AG33" s="111"/>
    </row>
    <row r="38" spans="1:33" ht="22.95" customHeight="1" x14ac:dyDescent="0.55000000000000004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1:33" ht="13.2" customHeight="1" x14ac:dyDescent="0.55000000000000004">
      <c r="B39" s="115"/>
    </row>
    <row r="40" spans="1:33" ht="46.2" customHeight="1" x14ac:dyDescent="0.55000000000000004">
      <c r="B40" s="115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</row>
  </sheetData>
  <mergeCells count="17">
    <mergeCell ref="AD2:AD4"/>
    <mergeCell ref="AE2:AE4"/>
    <mergeCell ref="AG2:AG4"/>
    <mergeCell ref="G3:J3"/>
    <mergeCell ref="K3:N3"/>
    <mergeCell ref="O3:O4"/>
    <mergeCell ref="Q3:W3"/>
    <mergeCell ref="Z3:Z4"/>
    <mergeCell ref="AA3:AA4"/>
    <mergeCell ref="AB3:AB4"/>
    <mergeCell ref="C1:U1"/>
    <mergeCell ref="C2:F3"/>
    <mergeCell ref="G2:V2"/>
    <mergeCell ref="X2:X4"/>
    <mergeCell ref="Y2:Y4"/>
    <mergeCell ref="Z2:AC2"/>
    <mergeCell ref="AC3:AC4"/>
  </mergeCells>
  <pageMargins left="0.31496062992125984" right="0.31496062992125984" top="0.35433070866141736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</vt:lpstr>
      <vt:lpstr>'23'!Заголовки_для_печати</vt:lpstr>
      <vt:lpstr>'23'!Область_печати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2018-07-23T04:47:13Z</dcterms:created>
  <dcterms:modified xsi:type="dcterms:W3CDTF">2018-07-23T04:47:29Z</dcterms:modified>
</cp:coreProperties>
</file>