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22(уборка)" sheetId="2" r:id="rId1"/>
    <sheet name="22(заготовка) " sheetId="1" r:id="rId2"/>
  </sheets>
  <definedNames>
    <definedName name="_xlnm.Print_Area" localSheetId="1">'22(заготовка) '!$A$1:$Y$32</definedName>
    <definedName name="_xlnm.Print_Area" localSheetId="0">'22(уборка)'!$A$1:$AP$30</definedName>
  </definedNames>
  <calcPr calcId="145621"/>
</workbook>
</file>

<file path=xl/calcChain.xml><?xml version="1.0" encoding="utf-8"?>
<calcChain xmlns="http://schemas.openxmlformats.org/spreadsheetml/2006/main">
  <c r="AM34" i="2" l="1"/>
  <c r="AM33" i="2"/>
  <c r="AH30" i="2"/>
  <c r="AD30" i="2"/>
  <c r="Q30" i="2"/>
  <c r="J30" i="2"/>
  <c r="H30" i="2"/>
  <c r="F30" i="2"/>
  <c r="D30" i="2"/>
  <c r="AH28" i="2"/>
  <c r="AD28" i="2"/>
  <c r="Q28" i="2"/>
  <c r="J28" i="2"/>
  <c r="H28" i="2"/>
  <c r="F28" i="2"/>
  <c r="D28" i="2"/>
  <c r="C35" i="2" s="1"/>
  <c r="AP27" i="2"/>
  <c r="AP29" i="2" s="1"/>
  <c r="AO27" i="2"/>
  <c r="AO29" i="2" s="1"/>
  <c r="AN27" i="2"/>
  <c r="AN29" i="2" s="1"/>
  <c r="AM27" i="2"/>
  <c r="AM29" i="2" s="1"/>
  <c r="AL27" i="2"/>
  <c r="AL29" i="2" s="1"/>
  <c r="AK27" i="2"/>
  <c r="AK29" i="2" s="1"/>
  <c r="AJ27" i="2"/>
  <c r="AK33" i="2" s="1"/>
  <c r="AI27" i="2"/>
  <c r="AI29" i="2" s="1"/>
  <c r="AG27" i="2"/>
  <c r="AG29" i="2" s="1"/>
  <c r="AF27" i="2"/>
  <c r="AF29" i="2" s="1"/>
  <c r="AE27" i="2"/>
  <c r="AE29" i="2" s="1"/>
  <c r="AC27" i="2"/>
  <c r="AC29" i="2" s="1"/>
  <c r="AB27" i="2"/>
  <c r="AB29" i="2" s="1"/>
  <c r="AA27" i="2"/>
  <c r="Z27" i="2"/>
  <c r="Y27" i="2"/>
  <c r="Y29" i="2" s="1"/>
  <c r="X27" i="2"/>
  <c r="X29" i="2" s="1"/>
  <c r="W27" i="2"/>
  <c r="W29" i="2" s="1"/>
  <c r="V27" i="2"/>
  <c r="V29" i="2" s="1"/>
  <c r="U27" i="2"/>
  <c r="U29" i="2" s="1"/>
  <c r="T27" i="2"/>
  <c r="T29" i="2" s="1"/>
  <c r="S27" i="2"/>
  <c r="S29" i="2" s="1"/>
  <c r="R27" i="2"/>
  <c r="R29" i="2" s="1"/>
  <c r="P27" i="2"/>
  <c r="P29" i="2" s="1"/>
  <c r="O27" i="2"/>
  <c r="O29" i="2" s="1"/>
  <c r="N27" i="2"/>
  <c r="N29" i="2" s="1"/>
  <c r="M27" i="2"/>
  <c r="M29" i="2" s="1"/>
  <c r="L27" i="2"/>
  <c r="L29" i="2" s="1"/>
  <c r="K27" i="2"/>
  <c r="I27" i="2"/>
  <c r="I29" i="2" s="1"/>
  <c r="G27" i="2"/>
  <c r="G29" i="2" s="1"/>
  <c r="E27" i="2"/>
  <c r="E29" i="2" s="1"/>
  <c r="C27" i="2"/>
  <c r="C29" i="2" s="1"/>
  <c r="J26" i="2"/>
  <c r="H26" i="2"/>
  <c r="F26" i="2"/>
  <c r="D26" i="2"/>
  <c r="AD25" i="2"/>
  <c r="Q25" i="2"/>
  <c r="J25" i="2"/>
  <c r="H25" i="2"/>
  <c r="F25" i="2"/>
  <c r="D25" i="2"/>
  <c r="AD24" i="2"/>
  <c r="F24" i="2"/>
  <c r="D24" i="2"/>
  <c r="AD23" i="2"/>
  <c r="J23" i="2"/>
  <c r="H23" i="2"/>
  <c r="F23" i="2"/>
  <c r="D23" i="2"/>
  <c r="AH22" i="2"/>
  <c r="AD22" i="2"/>
  <c r="J22" i="2"/>
  <c r="H22" i="2"/>
  <c r="F22" i="2"/>
  <c r="D22" i="2"/>
  <c r="AD21" i="2"/>
  <c r="Q21" i="2"/>
  <c r="J21" i="2"/>
  <c r="H21" i="2"/>
  <c r="F21" i="2"/>
  <c r="D21" i="2"/>
  <c r="AD20" i="2"/>
  <c r="Q20" i="2"/>
  <c r="J20" i="2"/>
  <c r="H20" i="2"/>
  <c r="F20" i="2"/>
  <c r="D20" i="2"/>
  <c r="AD19" i="2"/>
  <c r="Q19" i="2"/>
  <c r="H19" i="2"/>
  <c r="F19" i="2"/>
  <c r="D19" i="2"/>
  <c r="AD18" i="2"/>
  <c r="Q18" i="2"/>
  <c r="J18" i="2"/>
  <c r="H18" i="2"/>
  <c r="F18" i="2"/>
  <c r="D18" i="2"/>
  <c r="AH17" i="2"/>
  <c r="AD17" i="2"/>
  <c r="J17" i="2"/>
  <c r="H17" i="2"/>
  <c r="F17" i="2"/>
  <c r="D17" i="2"/>
  <c r="AD16" i="2"/>
  <c r="Q16" i="2"/>
  <c r="J16" i="2"/>
  <c r="H16" i="2"/>
  <c r="F16" i="2"/>
  <c r="D16" i="2"/>
  <c r="AD15" i="2"/>
  <c r="Q15" i="2"/>
  <c r="J15" i="2"/>
  <c r="H15" i="2"/>
  <c r="F15" i="2"/>
  <c r="D15" i="2"/>
  <c r="AD14" i="2"/>
  <c r="Q14" i="2"/>
  <c r="J14" i="2"/>
  <c r="H14" i="2"/>
  <c r="F14" i="2"/>
  <c r="D14" i="2"/>
  <c r="AH13" i="2"/>
  <c r="AD13" i="2"/>
  <c r="Q13" i="2"/>
  <c r="J13" i="2"/>
  <c r="H13" i="2"/>
  <c r="F13" i="2"/>
  <c r="D13" i="2"/>
  <c r="AH12" i="2"/>
  <c r="AD12" i="2"/>
  <c r="Q12" i="2"/>
  <c r="J12" i="2"/>
  <c r="H12" i="2"/>
  <c r="F12" i="2"/>
  <c r="D12" i="2"/>
  <c r="AH11" i="2"/>
  <c r="AD11" i="2"/>
  <c r="Q11" i="2"/>
  <c r="J11" i="2"/>
  <c r="H11" i="2"/>
  <c r="F11" i="2"/>
  <c r="D11" i="2"/>
  <c r="AH10" i="2"/>
  <c r="AD10" i="2"/>
  <c r="J10" i="2"/>
  <c r="H10" i="2"/>
  <c r="F10" i="2"/>
  <c r="D10" i="2"/>
  <c r="AD9" i="2"/>
  <c r="Q9" i="2"/>
  <c r="J9" i="2"/>
  <c r="H9" i="2"/>
  <c r="F9" i="2"/>
  <c r="D9" i="2"/>
  <c r="AH8" i="2"/>
  <c r="AD8" i="2"/>
  <c r="Q8" i="2"/>
  <c r="J8" i="2"/>
  <c r="H8" i="2"/>
  <c r="F8" i="2"/>
  <c r="D8" i="2"/>
  <c r="AD7" i="2"/>
  <c r="Q7" i="2"/>
  <c r="J7" i="2"/>
  <c r="H7" i="2"/>
  <c r="F7" i="2"/>
  <c r="D7" i="2"/>
  <c r="AH6" i="2"/>
  <c r="AD6" i="2"/>
  <c r="J6" i="2"/>
  <c r="H6" i="2"/>
  <c r="F6" i="2"/>
  <c r="D6" i="2"/>
  <c r="AH5" i="2"/>
  <c r="AD5" i="2"/>
  <c r="Q5" i="2"/>
  <c r="J5" i="2"/>
  <c r="H5" i="2"/>
  <c r="F5" i="2"/>
  <c r="D5" i="2"/>
  <c r="D27" i="2" s="1"/>
  <c r="Y32" i="1"/>
  <c r="V32" i="1"/>
  <c r="T32" i="1"/>
  <c r="S32" i="1"/>
  <c r="P32" i="1"/>
  <c r="K32" i="1"/>
  <c r="H32" i="1"/>
  <c r="E32" i="1"/>
  <c r="V30" i="1"/>
  <c r="T30" i="1"/>
  <c r="S30" i="1"/>
  <c r="P30" i="1"/>
  <c r="K30" i="1"/>
  <c r="H30" i="1"/>
  <c r="E30" i="1"/>
  <c r="X29" i="1"/>
  <c r="W29" i="1"/>
  <c r="U29" i="1"/>
  <c r="U31" i="1" s="1"/>
  <c r="R29" i="1"/>
  <c r="T29" i="1" s="1"/>
  <c r="Q29" i="1"/>
  <c r="Q31" i="1" s="1"/>
  <c r="O29" i="1"/>
  <c r="N29" i="1"/>
  <c r="N31" i="1" s="1"/>
  <c r="M29" i="1"/>
  <c r="M31" i="1" s="1"/>
  <c r="L29" i="1"/>
  <c r="L31" i="1" s="1"/>
  <c r="J29" i="1"/>
  <c r="J31" i="1" s="1"/>
  <c r="I29" i="1"/>
  <c r="I31" i="1" s="1"/>
  <c r="G29" i="1"/>
  <c r="V29" i="1" s="1"/>
  <c r="F29" i="1"/>
  <c r="F31" i="1" s="1"/>
  <c r="D29" i="1"/>
  <c r="D31" i="1" s="1"/>
  <c r="E31" i="1" s="1"/>
  <c r="C29" i="1"/>
  <c r="C31" i="1" s="1"/>
  <c r="T28" i="1"/>
  <c r="E28" i="1"/>
  <c r="T27" i="1"/>
  <c r="E27" i="1"/>
  <c r="T26" i="1"/>
  <c r="E26" i="1"/>
  <c r="T25" i="1"/>
  <c r="V24" i="1"/>
  <c r="T24" i="1"/>
  <c r="S24" i="1"/>
  <c r="P24" i="1"/>
  <c r="H24" i="1"/>
  <c r="E24" i="1"/>
  <c r="T23" i="1"/>
  <c r="V22" i="1"/>
  <c r="T22" i="1"/>
  <c r="S22" i="1"/>
  <c r="K22" i="1"/>
  <c r="H22" i="1"/>
  <c r="E22" i="1"/>
  <c r="T21" i="1"/>
  <c r="E21" i="1"/>
  <c r="V20" i="1"/>
  <c r="T20" i="1"/>
  <c r="S20" i="1"/>
  <c r="P20" i="1"/>
  <c r="H20" i="1"/>
  <c r="E20" i="1"/>
  <c r="V19" i="1"/>
  <c r="T19" i="1"/>
  <c r="S19" i="1"/>
  <c r="P19" i="1"/>
  <c r="K19" i="1"/>
  <c r="H19" i="1"/>
  <c r="E19" i="1"/>
  <c r="V18" i="1"/>
  <c r="T18" i="1"/>
  <c r="E18" i="1"/>
  <c r="V17" i="1"/>
  <c r="T17" i="1"/>
  <c r="S17" i="1"/>
  <c r="P17" i="1"/>
  <c r="K17" i="1"/>
  <c r="H17" i="1"/>
  <c r="E17" i="1"/>
  <c r="V16" i="1"/>
  <c r="T16" i="1"/>
  <c r="S16" i="1"/>
  <c r="P16" i="1"/>
  <c r="K16" i="1"/>
  <c r="H16" i="1"/>
  <c r="E16" i="1"/>
  <c r="Y15" i="1"/>
  <c r="V15" i="1"/>
  <c r="T15" i="1"/>
  <c r="S15" i="1"/>
  <c r="P15" i="1"/>
  <c r="K15" i="1"/>
  <c r="H15" i="1"/>
  <c r="E15" i="1"/>
  <c r="V14" i="1"/>
  <c r="T14" i="1"/>
  <c r="S14" i="1"/>
  <c r="P14" i="1"/>
  <c r="K14" i="1"/>
  <c r="H14" i="1"/>
  <c r="E14" i="1"/>
  <c r="Y13" i="1"/>
  <c r="V13" i="1"/>
  <c r="T13" i="1"/>
  <c r="S13" i="1"/>
  <c r="P13" i="1"/>
  <c r="K13" i="1"/>
  <c r="H13" i="1"/>
  <c r="E13" i="1"/>
  <c r="V12" i="1"/>
  <c r="T12" i="1"/>
  <c r="S12" i="1"/>
  <c r="P12" i="1"/>
  <c r="K12" i="1"/>
  <c r="H12" i="1"/>
  <c r="E12" i="1"/>
  <c r="Y11" i="1"/>
  <c r="V11" i="1"/>
  <c r="T11" i="1"/>
  <c r="S11" i="1"/>
  <c r="P11" i="1"/>
  <c r="K11" i="1"/>
  <c r="H11" i="1"/>
  <c r="E11" i="1"/>
  <c r="Y10" i="1"/>
  <c r="V10" i="1"/>
  <c r="T10" i="1"/>
  <c r="S10" i="1"/>
  <c r="P10" i="1"/>
  <c r="K10" i="1"/>
  <c r="H10" i="1"/>
  <c r="E10" i="1"/>
  <c r="V9" i="1"/>
  <c r="T9" i="1"/>
  <c r="S9" i="1"/>
  <c r="K9" i="1"/>
  <c r="H9" i="1"/>
  <c r="E9" i="1"/>
  <c r="Y8" i="1"/>
  <c r="V8" i="1"/>
  <c r="T8" i="1"/>
  <c r="S8" i="1"/>
  <c r="P8" i="1"/>
  <c r="K8" i="1"/>
  <c r="H8" i="1"/>
  <c r="E8" i="1"/>
  <c r="V7" i="1"/>
  <c r="T7" i="1"/>
  <c r="S7" i="1"/>
  <c r="P7" i="1"/>
  <c r="K7" i="1"/>
  <c r="H7" i="1"/>
  <c r="E7" i="1"/>
  <c r="Y6" i="1"/>
  <c r="V6" i="1"/>
  <c r="T6" i="1"/>
  <c r="S6" i="1"/>
  <c r="P6" i="1"/>
  <c r="K6" i="1"/>
  <c r="H6" i="1"/>
  <c r="E6" i="1"/>
  <c r="Y5" i="1"/>
  <c r="V5" i="1"/>
  <c r="T5" i="1"/>
  <c r="S5" i="1"/>
  <c r="P5" i="1"/>
  <c r="K5" i="1"/>
  <c r="H5" i="1"/>
  <c r="E5" i="1"/>
  <c r="Q29" i="2" l="1"/>
  <c r="AD29" i="2"/>
  <c r="AK34" i="2"/>
  <c r="H29" i="2"/>
  <c r="F29" i="2"/>
  <c r="D29" i="2"/>
  <c r="J29" i="2"/>
  <c r="AH29" i="2"/>
  <c r="F27" i="2"/>
  <c r="H27" i="2"/>
  <c r="J27" i="2"/>
  <c r="Q27" i="2"/>
  <c r="AD27" i="2"/>
  <c r="AH27" i="2"/>
  <c r="AJ29" i="2"/>
  <c r="Y29" i="1"/>
  <c r="K31" i="1"/>
  <c r="H29" i="1"/>
  <c r="P29" i="1"/>
  <c r="S29" i="1"/>
  <c r="G31" i="1"/>
  <c r="O31" i="1"/>
  <c r="R31" i="1"/>
  <c r="E29" i="1"/>
  <c r="K29" i="1"/>
  <c r="S31" i="1" l="1"/>
  <c r="T31" i="1"/>
  <c r="P31" i="1"/>
  <c r="H31" i="1"/>
  <c r="V31" i="1"/>
</calcChain>
</file>

<file path=xl/sharedStrings.xml><?xml version="1.0" encoding="utf-8"?>
<sst xmlns="http://schemas.openxmlformats.org/spreadsheetml/2006/main" count="148" uniqueCount="74">
  <si>
    <t>Оперативные данные по полевым работам на 22 октября 2018 года   Можгинский район</t>
  </si>
  <si>
    <t>Наименование хозяйства</t>
  </si>
  <si>
    <t>Скошено сеяных естественных трав, га</t>
  </si>
  <si>
    <t>Заготовленно, тонн</t>
  </si>
  <si>
    <t>Условное поголовье, гол</t>
  </si>
  <si>
    <t>ц.к.ед на условную голову</t>
  </si>
  <si>
    <t>Кукуруза</t>
  </si>
  <si>
    <t>сено</t>
  </si>
  <si>
    <t>сенаж</t>
  </si>
  <si>
    <t>в т.ч. сенаж в пленке</t>
  </si>
  <si>
    <t>в т.ч. зерно/сенаж</t>
  </si>
  <si>
    <t>силосная масса</t>
  </si>
  <si>
    <t>солома</t>
  </si>
  <si>
    <t>план</t>
  </si>
  <si>
    <t>факт</t>
  </si>
  <si>
    <t>%</t>
  </si>
  <si>
    <t>за день, тонн</t>
  </si>
  <si>
    <t>га</t>
  </si>
  <si>
    <t>тонн</t>
  </si>
  <si>
    <t>ц/га</t>
  </si>
  <si>
    <t>ООО Россия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</si>
  <si>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</si>
  <si>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</si>
  <si>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</si>
  <si>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</si>
  <si>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</si>
  <si>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</si>
  <si>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</si>
  <si>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Красный Октябрь</t>
  </si>
  <si>
    <t>ООО Какси</t>
  </si>
  <si>
    <t>СПК Луч</t>
  </si>
  <si>
    <t>ООО Туташево</t>
  </si>
  <si>
    <t>ООО Русский Пычас</t>
  </si>
  <si>
    <t>ООО Удмуртия</t>
  </si>
  <si>
    <t>ООО Петухово</t>
  </si>
  <si>
    <t>ООО Новобиинское</t>
  </si>
  <si>
    <t>ООО Сельфон</t>
  </si>
  <si>
    <t>ООО ТерраНова</t>
  </si>
  <si>
    <t>ООО Лен</t>
  </si>
  <si>
    <t>ООО Дружба</t>
  </si>
  <si>
    <t>СПК Родина М Пурга</t>
  </si>
  <si>
    <t>ООО Рассвет М Пурга</t>
  </si>
  <si>
    <t>СПК Оркино Алнаши</t>
  </si>
  <si>
    <t>ООО Агро-17</t>
  </si>
  <si>
    <t>ИТОГО (СХО)</t>
  </si>
  <si>
    <t>КФХ</t>
  </si>
  <si>
    <t>ВСЕГО</t>
  </si>
  <si>
    <t>2017 год( СХО)</t>
  </si>
  <si>
    <t>Обмолот зерновых культур, га</t>
  </si>
  <si>
    <t>Работало комбайнов,ед</t>
  </si>
  <si>
    <t>Теребление льна, га</t>
  </si>
  <si>
    <t>Обработка почвы под посев озимых, га</t>
  </si>
  <si>
    <t>Посев озимых, га</t>
  </si>
  <si>
    <t>Засыпка семян, тонн</t>
  </si>
  <si>
    <t>Рапс</t>
  </si>
  <si>
    <t>Поднятие тресты</t>
  </si>
  <si>
    <t>Вспашка зяби, га</t>
  </si>
  <si>
    <t>Уборка картофеля</t>
  </si>
  <si>
    <t>Уборка овощей</t>
  </si>
  <si>
    <t>Всего скошено озимых и яровых зерновых и з/б культур</t>
  </si>
  <si>
    <t>Обмолот, га</t>
  </si>
  <si>
    <t>озимые</t>
  </si>
  <si>
    <t>яровые</t>
  </si>
  <si>
    <t>Семенники мн. трав</t>
  </si>
  <si>
    <t>план, га</t>
  </si>
  <si>
    <t>морковь</t>
  </si>
  <si>
    <t>свекла</t>
  </si>
  <si>
    <t>капуста</t>
  </si>
  <si>
    <t>прочие</t>
  </si>
  <si>
    <t>на зерно</t>
  </si>
  <si>
    <t>за день, га</t>
  </si>
  <si>
    <t>на корма</t>
  </si>
  <si>
    <t>ООО ВерА</t>
  </si>
  <si>
    <t>По фермерам остается капуста всего 42,5 га.. Каждый день прибавлять по 3 гектара и по 75 тонн. Прочие по фермерам - кабачки, уже убраны.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</si>
</sst>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2" x14ac:knownFonts="1">
    <font>
      <sz val="10"/>
      <name val="Arial Cyr"/>
      <charset val="204"/>
    </font>
    <font>
      <sz val="10"/>
      <name val="Arial Cyr"/>
      <charset val="204"/>
    </font>
    <font>
      <b/>
      <i/>
      <sz val="24"/>
      <name val="Tahoma"/>
      <family val="2"/>
      <charset val="204"/>
    </font>
    <font>
      <i/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24"/>
      <name val="Times New Roman"/>
      <family val="1"/>
      <charset val="204"/>
    </font>
    <font>
      <sz val="14"/>
      <name val="Arial Cyr"/>
      <charset val="204"/>
    </font>
    <font>
      <sz val="12"/>
      <name val="Arial Cyr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12"/>
      <name val="Times New Roman"/>
      <family val="1"/>
      <charset val="204"/>
    </font>
    <font>
      <sz val="18"/>
      <name val="Arial Cyr"/>
      <charset val="204"/>
    </font>
    <font>
      <b/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28"/>
      <name val="Arial Cyr"/>
      <charset val="204"/>
    </font>
    <font>
      <sz val="20"/>
      <name val="Arial Cyr"/>
      <charset val="204"/>
    </font>
    <font>
      <b/>
      <i/>
      <sz val="25"/>
      <name val="Tahoma"/>
      <family val="2"/>
      <charset val="204"/>
    </font>
    <font>
      <i/>
      <sz val="24"/>
      <color theme="1"/>
      <name val="Times New Roman"/>
      <family val="1"/>
      <charset val="204"/>
    </font>
    <font>
      <sz val="13"/>
      <name val="Arial Cyr"/>
      <charset val="204"/>
    </font>
    <font>
      <i/>
      <sz val="14"/>
      <name val="Arial Cyr"/>
      <charset val="204"/>
    </font>
    <font>
      <sz val="12"/>
      <name val="Times New Roman"/>
      <family val="1"/>
      <charset val="204"/>
    </font>
    <font>
      <sz val="16"/>
      <name val="Arial Cyr"/>
      <charset val="204"/>
    </font>
    <font>
      <b/>
      <i/>
      <sz val="16"/>
      <color theme="1"/>
      <name val="Times New Roman"/>
      <family val="1"/>
      <charset val="204"/>
    </font>
    <font>
      <sz val="16"/>
      <name val="Tahoma"/>
      <family val="2"/>
      <charset val="204"/>
    </font>
    <font>
      <sz val="16"/>
      <color theme="1"/>
      <name val="Tahoma"/>
      <family val="2"/>
      <charset val="204"/>
    </font>
    <font>
      <b/>
      <i/>
      <sz val="16"/>
      <name val="Tahoma"/>
      <family val="2"/>
      <charset val="204"/>
    </font>
    <font>
      <sz val="14"/>
      <name val="Tahoma"/>
      <family val="2"/>
      <charset val="204"/>
    </font>
    <font>
      <sz val="14"/>
      <color theme="1"/>
      <name val="Arial Cyr"/>
      <charset val="204"/>
    </font>
    <font>
      <sz val="16"/>
      <color theme="1"/>
      <name val="Arial Cyr"/>
      <charset val="204"/>
    </font>
    <font>
      <sz val="22"/>
      <name val="Arial Cyr"/>
      <charset val="204"/>
    </font>
    <font>
      <sz val="10"/>
      <color theme="1"/>
      <name val="Arial Cyr"/>
      <charset val="204"/>
    </font>
    <font>
      <sz val="28"/>
      <color theme="1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22" fontId="4" fillId="2" borderId="3" xfId="0" applyNumberFormat="1" applyFont="1" applyFill="1" applyBorder="1" applyAlignment="1" applyProtection="1">
      <alignment horizontal="center" vertical="center" wrapText="1"/>
    </xf>
    <xf numFmtId="22" fontId="4" fillId="2" borderId="4" xfId="0" applyNumberFormat="1" applyFont="1" applyFill="1" applyBorder="1" applyAlignment="1" applyProtection="1">
      <alignment horizontal="center" vertical="center" wrapText="1"/>
    </xf>
    <xf numFmtId="22" fontId="4" fillId="2" borderId="5" xfId="0" applyNumberFormat="1" applyFont="1" applyFill="1" applyBorder="1" applyAlignment="1" applyProtection="1">
      <alignment horizontal="center" vertical="center" wrapText="1"/>
    </xf>
    <xf numFmtId="22" fontId="5" fillId="2" borderId="3" xfId="0" applyNumberFormat="1" applyFont="1" applyFill="1" applyBorder="1" applyAlignment="1" applyProtection="1">
      <alignment horizontal="center" vertical="center" wrapText="1"/>
    </xf>
    <xf numFmtId="22" fontId="5" fillId="2" borderId="4" xfId="0" applyNumberFormat="1" applyFont="1" applyFill="1" applyBorder="1" applyAlignment="1" applyProtection="1">
      <alignment horizontal="center" vertical="center" wrapText="1"/>
    </xf>
    <xf numFmtId="22" fontId="5" fillId="2" borderId="5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22" fontId="4" fillId="2" borderId="10" xfId="0" applyNumberFormat="1" applyFont="1" applyFill="1" applyBorder="1" applyAlignment="1" applyProtection="1">
      <alignment horizontal="center" vertical="center" wrapText="1"/>
    </xf>
    <xf numFmtId="22" fontId="4" fillId="2" borderId="1" xfId="0" applyNumberFormat="1" applyFont="1" applyFill="1" applyBorder="1" applyAlignment="1" applyProtection="1">
      <alignment horizontal="center" vertical="center" wrapText="1"/>
    </xf>
    <xf numFmtId="22" fontId="4" fillId="2" borderId="11" xfId="0" applyNumberFormat="1" applyFont="1" applyFill="1" applyBorder="1" applyAlignment="1" applyProtection="1">
      <alignment horizontal="center" vertical="center" wrapText="1"/>
    </xf>
    <xf numFmtId="22" fontId="10" fillId="2" borderId="6" xfId="0" applyNumberFormat="1" applyFont="1" applyFill="1" applyBorder="1" applyAlignment="1" applyProtection="1">
      <alignment horizontal="center" vertical="center" wrapText="1"/>
    </xf>
    <xf numFmtId="22" fontId="10" fillId="2" borderId="7" xfId="0" applyNumberFormat="1" applyFont="1" applyFill="1" applyBorder="1" applyAlignment="1" applyProtection="1">
      <alignment horizontal="center" vertical="center" wrapText="1"/>
    </xf>
    <xf numFmtId="22" fontId="10" fillId="2" borderId="8" xfId="0" applyNumberFormat="1" applyFont="1" applyFill="1" applyBorder="1" applyAlignment="1" applyProtection="1">
      <alignment horizontal="center" vertical="center" wrapText="1"/>
    </xf>
    <xf numFmtId="22" fontId="11" fillId="2" borderId="2" xfId="0" applyNumberFormat="1" applyFont="1" applyFill="1" applyBorder="1" applyAlignment="1" applyProtection="1">
      <alignment horizontal="center" vertical="center" wrapText="1"/>
    </xf>
    <xf numFmtId="22" fontId="10" fillId="2" borderId="12" xfId="0" applyNumberFormat="1" applyFont="1" applyFill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22" fontId="11" fillId="3" borderId="12" xfId="0" applyNumberFormat="1" applyFont="1" applyFill="1" applyBorder="1" applyAlignment="1" applyProtection="1">
      <alignment horizontal="center" vertical="center" wrapText="1"/>
    </xf>
    <xf numFmtId="22" fontId="4" fillId="2" borderId="12" xfId="0" applyNumberFormat="1" applyFont="1" applyFill="1" applyBorder="1" applyAlignment="1" applyProtection="1">
      <alignment horizontal="center" vertical="center" wrapText="1"/>
    </xf>
    <xf numFmtId="22" fontId="9" fillId="2" borderId="12" xfId="0" applyNumberFormat="1" applyFont="1" applyFill="1" applyBorder="1" applyAlignment="1" applyProtection="1">
      <alignment horizontal="center" vertical="center" wrapText="1"/>
    </xf>
    <xf numFmtId="22" fontId="11" fillId="2" borderId="15" xfId="0" applyNumberFormat="1" applyFont="1" applyFill="1" applyBorder="1" applyAlignment="1" applyProtection="1">
      <alignment horizontal="center" vertical="center" wrapText="1"/>
    </xf>
    <xf numFmtId="22" fontId="11" fillId="3" borderId="15" xfId="0" applyNumberFormat="1" applyFont="1" applyFill="1" applyBorder="1" applyAlignment="1" applyProtection="1">
      <alignment horizontal="center" vertical="center" wrapText="1"/>
    </xf>
    <xf numFmtId="22" fontId="4" fillId="2" borderId="15" xfId="0" applyNumberFormat="1" applyFont="1" applyFill="1" applyBorder="1" applyAlignment="1" applyProtection="1">
      <alignment horizontal="center" vertical="center" wrapText="1"/>
    </xf>
    <xf numFmtId="22" fontId="4" fillId="3" borderId="12" xfId="0" applyNumberFormat="1" applyFont="1" applyFill="1" applyBorder="1" applyAlignment="1" applyProtection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2" fillId="0" borderId="0" xfId="0" applyFont="1"/>
    <xf numFmtId="0" fontId="13" fillId="2" borderId="12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/>
    </xf>
    <xf numFmtId="3" fontId="15" fillId="3" borderId="12" xfId="0" applyNumberFormat="1" applyFont="1" applyFill="1" applyBorder="1" applyAlignment="1">
      <alignment horizontal="center" vertical="center"/>
    </xf>
    <xf numFmtId="3" fontId="16" fillId="2" borderId="12" xfId="0" applyNumberFormat="1" applyFont="1" applyFill="1" applyBorder="1" applyAlignment="1">
      <alignment horizontal="center" vertical="center"/>
    </xf>
    <xf numFmtId="3" fontId="17" fillId="2" borderId="12" xfId="0" applyNumberFormat="1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3" fontId="19" fillId="2" borderId="12" xfId="0" applyNumberFormat="1" applyFont="1" applyFill="1" applyBorder="1" applyAlignment="1">
      <alignment horizontal="center" vertical="center"/>
    </xf>
    <xf numFmtId="3" fontId="18" fillId="3" borderId="12" xfId="0" applyNumberFormat="1" applyFont="1" applyFill="1" applyBorder="1" applyAlignment="1">
      <alignment horizontal="center" vertical="center"/>
    </xf>
    <xf numFmtId="164" fontId="16" fillId="2" borderId="12" xfId="0" applyNumberFormat="1" applyFont="1" applyFill="1" applyBorder="1" applyAlignment="1">
      <alignment horizontal="center" vertical="center"/>
    </xf>
    <xf numFmtId="3" fontId="20" fillId="2" borderId="12" xfId="0" applyNumberFormat="1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/>
    </xf>
    <xf numFmtId="0" fontId="19" fillId="0" borderId="12" xfId="0" applyFont="1" applyBorder="1" applyAlignment="1">
      <alignment horizontal="center"/>
    </xf>
    <xf numFmtId="165" fontId="13" fillId="0" borderId="12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0" fontId="17" fillId="3" borderId="12" xfId="0" applyFont="1" applyFill="1" applyBorder="1" applyAlignment="1">
      <alignment horizontal="center" vertical="center"/>
    </xf>
    <xf numFmtId="165" fontId="17" fillId="3" borderId="12" xfId="0" applyNumberFormat="1" applyFont="1" applyFill="1" applyBorder="1" applyAlignment="1">
      <alignment horizontal="center" vertical="center"/>
    </xf>
    <xf numFmtId="1" fontId="17" fillId="3" borderId="12" xfId="0" applyNumberFormat="1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/>
    </xf>
    <xf numFmtId="3" fontId="21" fillId="2" borderId="12" xfId="0" applyNumberFormat="1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left" vertical="center"/>
    </xf>
    <xf numFmtId="1" fontId="13" fillId="0" borderId="12" xfId="0" applyNumberFormat="1" applyFont="1" applyBorder="1" applyAlignment="1">
      <alignment horizontal="center"/>
    </xf>
    <xf numFmtId="0" fontId="22" fillId="2" borderId="12" xfId="0" applyFont="1" applyFill="1" applyBorder="1" applyAlignment="1" applyProtection="1">
      <alignment horizontal="left" vertical="center"/>
    </xf>
    <xf numFmtId="0" fontId="23" fillId="0" borderId="12" xfId="0" applyFont="1" applyBorder="1" applyAlignment="1">
      <alignment horizontal="center"/>
    </xf>
    <xf numFmtId="1" fontId="13" fillId="2" borderId="12" xfId="0" applyNumberFormat="1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2" xfId="0" applyFont="1" applyFill="1" applyBorder="1" applyAlignment="1" applyProtection="1">
      <alignment horizontal="left" vertical="center"/>
    </xf>
    <xf numFmtId="0" fontId="16" fillId="3" borderId="12" xfId="0" applyFont="1" applyFill="1" applyBorder="1" applyAlignment="1">
      <alignment horizontal="center" vertical="center"/>
    </xf>
    <xf numFmtId="0" fontId="16" fillId="0" borderId="0" xfId="0" applyFont="1"/>
    <xf numFmtId="0" fontId="23" fillId="2" borderId="12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left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3" fontId="23" fillId="2" borderId="12" xfId="0" applyNumberFormat="1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/>
    </xf>
    <xf numFmtId="0" fontId="23" fillId="0" borderId="0" xfId="0" applyFont="1"/>
    <xf numFmtId="0" fontId="16" fillId="2" borderId="12" xfId="0" applyFont="1" applyFill="1" applyBorder="1" applyAlignment="1">
      <alignment horizontal="left" vertical="center" wrapText="1"/>
    </xf>
    <xf numFmtId="3" fontId="18" fillId="2" borderId="12" xfId="0" applyNumberFormat="1" applyFont="1" applyFill="1" applyBorder="1" applyAlignment="1">
      <alignment horizontal="center" vertical="center" wrapText="1"/>
    </xf>
    <xf numFmtId="3" fontId="16" fillId="2" borderId="12" xfId="0" applyNumberFormat="1" applyFont="1" applyFill="1" applyBorder="1" applyAlignment="1">
      <alignment horizontal="center" vertical="center" wrapText="1"/>
    </xf>
    <xf numFmtId="3" fontId="18" fillId="2" borderId="12" xfId="0" applyNumberFormat="1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 vertical="center"/>
    </xf>
    <xf numFmtId="165" fontId="17" fillId="2" borderId="12" xfId="0" applyNumberFormat="1" applyFont="1" applyFill="1" applyBorder="1" applyAlignment="1">
      <alignment horizontal="center" vertical="center"/>
    </xf>
    <xf numFmtId="0" fontId="16" fillId="4" borderId="0" xfId="0" applyFont="1" applyFill="1"/>
    <xf numFmtId="0" fontId="23" fillId="5" borderId="12" xfId="0" applyFont="1" applyFill="1" applyBorder="1" applyAlignment="1"/>
    <xf numFmtId="0" fontId="23" fillId="2" borderId="12" xfId="0" applyFont="1" applyFill="1" applyBorder="1" applyAlignment="1">
      <alignment wrapText="1"/>
    </xf>
    <xf numFmtId="0" fontId="18" fillId="5" borderId="12" xfId="0" applyFont="1" applyFill="1" applyBorder="1" applyAlignment="1">
      <alignment horizontal="center" wrapText="1"/>
    </xf>
    <xf numFmtId="0" fontId="23" fillId="5" borderId="12" xfId="0" applyFont="1" applyFill="1" applyBorder="1" applyAlignment="1">
      <alignment horizontal="center"/>
    </xf>
    <xf numFmtId="3" fontId="18" fillId="5" borderId="12" xfId="0" applyNumberFormat="1" applyFont="1" applyFill="1" applyBorder="1" applyAlignment="1">
      <alignment horizontal="center"/>
    </xf>
    <xf numFmtId="0" fontId="18" fillId="5" borderId="12" xfId="0" applyFont="1" applyFill="1" applyBorder="1" applyAlignment="1">
      <alignment horizontal="center"/>
    </xf>
    <xf numFmtId="3" fontId="23" fillId="5" borderId="12" xfId="0" applyNumberFormat="1" applyFont="1" applyFill="1" applyBorder="1" applyAlignment="1">
      <alignment horizontal="center"/>
    </xf>
    <xf numFmtId="0" fontId="18" fillId="5" borderId="12" xfId="0" applyFont="1" applyFill="1" applyBorder="1" applyAlignment="1">
      <alignment horizontal="center" vertical="center"/>
    </xf>
    <xf numFmtId="165" fontId="23" fillId="5" borderId="12" xfId="0" applyNumberFormat="1" applyFont="1" applyFill="1" applyBorder="1" applyAlignment="1">
      <alignment horizontal="center" vertical="center"/>
    </xf>
    <xf numFmtId="1" fontId="23" fillId="5" borderId="12" xfId="0" applyNumberFormat="1" applyFont="1" applyFill="1" applyBorder="1" applyAlignment="1">
      <alignment horizontal="center" vertical="center"/>
    </xf>
    <xf numFmtId="0" fontId="0" fillId="5" borderId="0" xfId="0" applyFill="1"/>
    <xf numFmtId="0" fontId="6" fillId="2" borderId="12" xfId="0" applyFont="1" applyFill="1" applyBorder="1"/>
    <xf numFmtId="0" fontId="6" fillId="2" borderId="15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12" fillId="0" borderId="15" xfId="0" applyFont="1" applyBorder="1"/>
    <xf numFmtId="0" fontId="12" fillId="0" borderId="0" xfId="0" applyFont="1" applyBorder="1"/>
    <xf numFmtId="0" fontId="24" fillId="2" borderId="0" xfId="0" applyFont="1" applyFill="1" applyAlignment="1"/>
    <xf numFmtId="0" fontId="0" fillId="0" borderId="0" xfId="0" applyFont="1"/>
    <xf numFmtId="3" fontId="25" fillId="0" borderId="0" xfId="0" applyNumberFormat="1" applyFont="1"/>
    <xf numFmtId="0" fontId="0" fillId="2" borderId="0" xfId="0" applyFont="1" applyFill="1"/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9" fillId="6" borderId="2" xfId="0" applyFont="1" applyFill="1" applyBorder="1" applyAlignment="1">
      <alignment horizontal="center" vertical="center"/>
    </xf>
    <xf numFmtId="0" fontId="28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9" fillId="6" borderId="2" xfId="0" applyFont="1" applyFill="1" applyBorder="1" applyAlignment="1">
      <alignment horizontal="center" vertical="center" wrapText="1"/>
    </xf>
    <xf numFmtId="0" fontId="27" fillId="2" borderId="15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0" borderId="15" xfId="0" applyFont="1" applyBorder="1" applyAlignment="1">
      <alignment horizontal="center" vertical="center"/>
    </xf>
    <xf numFmtId="0" fontId="29" fillId="6" borderId="15" xfId="0" applyFont="1" applyFill="1" applyBorder="1" applyAlignment="1">
      <alignment horizontal="center" vertical="center"/>
    </xf>
    <xf numFmtId="0" fontId="28" fillId="0" borderId="15" xfId="0" applyFont="1" applyBorder="1" applyAlignment="1">
      <alignment horizontal="center" vertical="center" wrapText="1"/>
    </xf>
    <xf numFmtId="0" fontId="7" fillId="6" borderId="15" xfId="0" applyFont="1" applyFill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29" fillId="6" borderId="15" xfId="0" applyFont="1" applyFill="1" applyBorder="1" applyAlignment="1">
      <alignment horizontal="center" vertical="center" wrapText="1"/>
    </xf>
    <xf numFmtId="0" fontId="6" fillId="0" borderId="12" xfId="0" applyFont="1" applyBorder="1"/>
    <xf numFmtId="0" fontId="6" fillId="0" borderId="12" xfId="0" applyFont="1" applyFill="1" applyBorder="1"/>
    <xf numFmtId="0" fontId="10" fillId="6" borderId="12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1" fontId="17" fillId="2" borderId="12" xfId="0" applyNumberFormat="1" applyFont="1" applyFill="1" applyBorder="1" applyAlignment="1">
      <alignment horizontal="center"/>
    </xf>
    <xf numFmtId="165" fontId="8" fillId="0" borderId="12" xfId="0" applyNumberFormat="1" applyFont="1" applyBorder="1" applyAlignment="1">
      <alignment horizontal="center"/>
    </xf>
    <xf numFmtId="0" fontId="10" fillId="6" borderId="12" xfId="0" applyFont="1" applyFill="1" applyBorder="1"/>
    <xf numFmtId="0" fontId="8" fillId="0" borderId="12" xfId="0" applyFont="1" applyBorder="1"/>
    <xf numFmtId="165" fontId="30" fillId="0" borderId="12" xfId="0" applyNumberFormat="1" applyFont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0" fillId="0" borderId="12" xfId="0" applyFont="1" applyBorder="1"/>
    <xf numFmtId="1" fontId="30" fillId="0" borderId="12" xfId="0" applyNumberFormat="1" applyFont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2" xfId="0" applyFont="1" applyFill="1" applyBorder="1"/>
    <xf numFmtId="0" fontId="0" fillId="2" borderId="12" xfId="0" applyFont="1" applyFill="1" applyBorder="1"/>
    <xf numFmtId="165" fontId="8" fillId="2" borderId="12" xfId="0" applyNumberFormat="1" applyFont="1" applyFill="1" applyBorder="1" applyAlignment="1">
      <alignment horizontal="center"/>
    </xf>
    <xf numFmtId="0" fontId="10" fillId="2" borderId="12" xfId="0" applyFont="1" applyFill="1" applyBorder="1"/>
    <xf numFmtId="1" fontId="30" fillId="2" borderId="12" xfId="0" applyNumberFormat="1" applyFont="1" applyFill="1" applyBorder="1" applyAlignment="1">
      <alignment horizontal="center"/>
    </xf>
    <xf numFmtId="165" fontId="30" fillId="2" borderId="12" xfId="0" applyNumberFormat="1" applyFont="1" applyFill="1" applyBorder="1" applyAlignment="1">
      <alignment horizontal="center"/>
    </xf>
    <xf numFmtId="1" fontId="31" fillId="2" borderId="12" xfId="0" applyNumberFormat="1" applyFont="1" applyFill="1" applyBorder="1"/>
    <xf numFmtId="0" fontId="14" fillId="2" borderId="12" xfId="0" applyFont="1" applyFill="1" applyBorder="1" applyAlignment="1" applyProtection="1">
      <alignment horizontal="left" vertical="center"/>
    </xf>
    <xf numFmtId="1" fontId="8" fillId="0" borderId="12" xfId="0" applyNumberFormat="1" applyFont="1" applyBorder="1" applyAlignment="1">
      <alignment horizontal="center"/>
    </xf>
    <xf numFmtId="0" fontId="0" fillId="0" borderId="12" xfId="0" applyBorder="1"/>
    <xf numFmtId="0" fontId="21" fillId="2" borderId="12" xfId="0" applyFont="1" applyFill="1" applyBorder="1" applyAlignment="1" applyProtection="1">
      <alignment horizontal="left" vertical="center"/>
    </xf>
    <xf numFmtId="165" fontId="17" fillId="2" borderId="12" xfId="0" applyNumberFormat="1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16" fillId="3" borderId="0" xfId="0" applyFont="1" applyFill="1"/>
    <xf numFmtId="0" fontId="32" fillId="2" borderId="12" xfId="0" applyFont="1" applyFill="1" applyBorder="1" applyAlignment="1">
      <alignment horizontal="left" vertical="center" wrapText="1"/>
    </xf>
    <xf numFmtId="0" fontId="16" fillId="2" borderId="12" xfId="0" applyFont="1" applyFill="1" applyBorder="1"/>
    <xf numFmtId="0" fontId="16" fillId="6" borderId="12" xfId="0" applyFont="1" applyFill="1" applyBorder="1" applyAlignment="1">
      <alignment horizontal="center"/>
    </xf>
    <xf numFmtId="165" fontId="16" fillId="2" borderId="12" xfId="0" applyNumberFormat="1" applyFont="1" applyFill="1" applyBorder="1"/>
    <xf numFmtId="0" fontId="23" fillId="2" borderId="12" xfId="0" applyFont="1" applyFill="1" applyBorder="1"/>
    <xf numFmtId="0" fontId="23" fillId="2" borderId="0" xfId="0" applyFont="1" applyFill="1"/>
    <xf numFmtId="0" fontId="16" fillId="6" borderId="12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left" vertical="center" wrapText="1"/>
    </xf>
    <xf numFmtId="0" fontId="16" fillId="6" borderId="0" xfId="0" applyFont="1" applyFill="1"/>
    <xf numFmtId="0" fontId="33" fillId="3" borderId="12" xfId="0" applyFont="1" applyFill="1" applyBorder="1" applyAlignment="1"/>
    <xf numFmtId="0" fontId="34" fillId="2" borderId="12" xfId="0" applyFont="1" applyFill="1" applyBorder="1" applyAlignment="1">
      <alignment wrapText="1"/>
    </xf>
    <xf numFmtId="0" fontId="33" fillId="3" borderId="12" xfId="0" applyFont="1" applyFill="1" applyBorder="1" applyAlignment="1">
      <alignment horizontal="center"/>
    </xf>
    <xf numFmtId="165" fontId="35" fillId="2" borderId="12" xfId="0" applyNumberFormat="1" applyFont="1" applyFill="1" applyBorder="1" applyAlignment="1">
      <alignment horizontal="center"/>
    </xf>
    <xf numFmtId="165" fontId="33" fillId="3" borderId="12" xfId="0" applyNumberFormat="1" applyFont="1" applyFill="1" applyBorder="1" applyAlignment="1">
      <alignment horizontal="center"/>
    </xf>
    <xf numFmtId="0" fontId="33" fillId="3" borderId="12" xfId="0" applyFont="1" applyFill="1" applyBorder="1"/>
    <xf numFmtId="165" fontId="36" fillId="3" borderId="12" xfId="0" applyNumberFormat="1" applyFont="1" applyFill="1" applyBorder="1" applyAlignment="1">
      <alignment horizontal="center"/>
    </xf>
    <xf numFmtId="0" fontId="33" fillId="3" borderId="0" xfId="0" applyFont="1" applyFill="1"/>
    <xf numFmtId="0" fontId="37" fillId="2" borderId="12" xfId="0" applyFont="1" applyFill="1" applyBorder="1"/>
    <xf numFmtId="0" fontId="0" fillId="2" borderId="0" xfId="0" applyFill="1"/>
    <xf numFmtId="0" fontId="38" fillId="2" borderId="0" xfId="0" applyFont="1" applyFill="1"/>
    <xf numFmtId="0" fontId="39" fillId="0" borderId="0" xfId="0" applyFont="1"/>
    <xf numFmtId="0" fontId="40" fillId="2" borderId="0" xfId="0" applyFont="1" applyFill="1"/>
    <xf numFmtId="165" fontId="0" fillId="0" borderId="0" xfId="0" applyNumberFormat="1"/>
    <xf numFmtId="0" fontId="41" fillId="2" borderId="0" xfId="0" applyFont="1" applyFill="1" applyAlignment="1"/>
    <xf numFmtId="0" fontId="0" fillId="0" borderId="0" xfId="0" applyAlignment="1"/>
    <xf numFmtId="0" fontId="6" fillId="0" borderId="0" xfId="0" applyFont="1" applyAlignment="1">
      <alignment horizontal="center" vertical="center" wrapText="1"/>
    </xf>
    <xf numFmtId="0" fontId="6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0"/>
  <sheetViews>
    <sheetView tabSelected="1" view="pageBreakPreview" zoomScale="50" zoomScaleNormal="40" zoomScaleSheetLayoutView="50" workbookViewId="0">
      <pane ySplit="4" topLeftCell="A5" activePane="bottomLeft" state="frozen"/>
      <selection activeCell="B1" sqref="B1"/>
      <selection pane="bottomLeft" activeCell="AV4" sqref="AV4"/>
    </sheetView>
  </sheetViews>
  <sheetFormatPr defaultRowHeight="13.2" x14ac:dyDescent="0.25"/>
  <cols>
    <col min="1" max="1" width="6.44140625" customWidth="1"/>
    <col min="2" max="2" width="32.109375" style="194" customWidth="1"/>
    <col min="3" max="7" width="10.44140625" hidden="1" customWidth="1"/>
    <col min="8" max="8" width="10.44140625" style="191" hidden="1" customWidth="1"/>
    <col min="9" max="10" width="10.44140625" hidden="1" customWidth="1"/>
    <col min="11" max="13" width="8.33203125" hidden="1" customWidth="1"/>
    <col min="14" max="14" width="8.88671875" hidden="1" customWidth="1"/>
    <col min="15" max="16" width="9" hidden="1" customWidth="1"/>
    <col min="17" max="17" width="7.5546875" hidden="1" customWidth="1"/>
    <col min="18" max="18" width="7.6640625" hidden="1" customWidth="1"/>
    <col min="19" max="23" width="9" hidden="1" customWidth="1"/>
    <col min="24" max="24" width="7.88671875" customWidth="1"/>
    <col min="25" max="25" width="9.6640625" customWidth="1"/>
    <col min="26" max="26" width="9.88671875" customWidth="1"/>
    <col min="27" max="27" width="9.44140625" customWidth="1"/>
    <col min="28" max="28" width="10.5546875" customWidth="1"/>
    <col min="29" max="29" width="10.44140625" customWidth="1"/>
    <col min="30" max="30" width="7.5546875" customWidth="1"/>
    <col min="31" max="32" width="9" bestFit="1" customWidth="1"/>
    <col min="33" max="33" width="11.6640625" customWidth="1"/>
    <col min="34" max="34" width="9" bestFit="1" customWidth="1"/>
    <col min="35" max="35" width="8.33203125" customWidth="1"/>
    <col min="36" max="36" width="7.33203125" customWidth="1"/>
    <col min="37" max="37" width="6.33203125" customWidth="1"/>
    <col min="38" max="38" width="8.21875" customWidth="1"/>
    <col min="39" max="39" width="7.21875" customWidth="1"/>
    <col min="40" max="40" width="10" customWidth="1"/>
    <col min="41" max="41" width="6" customWidth="1"/>
    <col min="42" max="42" width="7.5546875" customWidth="1"/>
  </cols>
  <sheetData>
    <row r="1" spans="1:42" ht="74.400000000000006" customHeight="1" x14ac:dyDescent="0.25">
      <c r="B1" s="106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7"/>
      <c r="AM1" s="107"/>
      <c r="AN1" s="107"/>
    </row>
    <row r="2" spans="1:42" ht="50.85" customHeight="1" x14ac:dyDescent="0.25">
      <c r="A2" s="2"/>
      <c r="B2" s="108" t="s">
        <v>1</v>
      </c>
      <c r="C2" s="109" t="s">
        <v>48</v>
      </c>
      <c r="D2" s="110"/>
      <c r="E2" s="110"/>
      <c r="F2" s="110"/>
      <c r="G2" s="110"/>
      <c r="H2" s="110"/>
      <c r="I2" s="110"/>
      <c r="J2" s="111"/>
      <c r="K2" s="9" t="s">
        <v>49</v>
      </c>
      <c r="L2" s="112" t="s">
        <v>50</v>
      </c>
      <c r="M2" s="113"/>
      <c r="N2" s="114" t="s">
        <v>51</v>
      </c>
      <c r="O2" s="112" t="s">
        <v>52</v>
      </c>
      <c r="P2" s="115"/>
      <c r="Q2" s="113"/>
      <c r="R2" s="112" t="s">
        <v>53</v>
      </c>
      <c r="S2" s="115"/>
      <c r="T2" s="115"/>
      <c r="U2" s="115"/>
      <c r="V2" s="115"/>
      <c r="W2" s="113"/>
      <c r="X2" s="116" t="s">
        <v>54</v>
      </c>
      <c r="Y2" s="117"/>
      <c r="Z2" s="118" t="s">
        <v>55</v>
      </c>
      <c r="AA2" s="118"/>
      <c r="AB2" s="112" t="s">
        <v>56</v>
      </c>
      <c r="AC2" s="115"/>
      <c r="AD2" s="113"/>
      <c r="AE2" s="112" t="s">
        <v>57</v>
      </c>
      <c r="AF2" s="115"/>
      <c r="AG2" s="115"/>
      <c r="AH2" s="113"/>
      <c r="AI2" s="119" t="s">
        <v>58</v>
      </c>
      <c r="AJ2" s="120"/>
      <c r="AK2" s="120"/>
      <c r="AL2" s="120"/>
      <c r="AM2" s="120"/>
      <c r="AN2" s="120"/>
      <c r="AO2" s="120"/>
      <c r="AP2" s="121"/>
    </row>
    <row r="3" spans="1:42" ht="40.200000000000003" customHeight="1" x14ac:dyDescent="0.25">
      <c r="A3" s="14"/>
      <c r="B3" s="122"/>
      <c r="C3" s="123" t="s">
        <v>13</v>
      </c>
      <c r="D3" s="124" t="s">
        <v>59</v>
      </c>
      <c r="E3" s="119" t="s">
        <v>60</v>
      </c>
      <c r="F3" s="120"/>
      <c r="G3" s="120"/>
      <c r="H3" s="121"/>
      <c r="I3" s="125" t="s">
        <v>18</v>
      </c>
      <c r="J3" s="125" t="s">
        <v>19</v>
      </c>
      <c r="K3" s="23"/>
      <c r="L3" s="126" t="s">
        <v>13</v>
      </c>
      <c r="M3" s="125" t="s">
        <v>14</v>
      </c>
      <c r="N3" s="127"/>
      <c r="O3" s="126" t="s">
        <v>13</v>
      </c>
      <c r="P3" s="125" t="s">
        <v>14</v>
      </c>
      <c r="Q3" s="125" t="s">
        <v>15</v>
      </c>
      <c r="R3" s="119" t="s">
        <v>61</v>
      </c>
      <c r="S3" s="121"/>
      <c r="T3" s="119" t="s">
        <v>62</v>
      </c>
      <c r="U3" s="121"/>
      <c r="V3" s="112" t="s">
        <v>63</v>
      </c>
      <c r="W3" s="113"/>
      <c r="X3" s="128"/>
      <c r="Y3" s="129"/>
      <c r="Z3" s="118"/>
      <c r="AA3" s="118"/>
      <c r="AB3" s="126" t="s">
        <v>13</v>
      </c>
      <c r="AC3" s="125" t="s">
        <v>14</v>
      </c>
      <c r="AD3" s="130" t="s">
        <v>15</v>
      </c>
      <c r="AE3" s="131" t="s">
        <v>64</v>
      </c>
      <c r="AF3" s="119" t="s">
        <v>14</v>
      </c>
      <c r="AG3" s="120"/>
      <c r="AH3" s="121"/>
      <c r="AI3" s="119" t="s">
        <v>65</v>
      </c>
      <c r="AJ3" s="121"/>
      <c r="AK3" s="119" t="s">
        <v>66</v>
      </c>
      <c r="AL3" s="121"/>
      <c r="AM3" s="119" t="s">
        <v>67</v>
      </c>
      <c r="AN3" s="121"/>
      <c r="AO3" s="119" t="s">
        <v>68</v>
      </c>
      <c r="AP3" s="121"/>
    </row>
    <row r="4" spans="1:42" ht="38.4" customHeight="1" x14ac:dyDescent="0.3">
      <c r="A4" s="28"/>
      <c r="B4" s="132"/>
      <c r="C4" s="133"/>
      <c r="D4" s="134"/>
      <c r="E4" s="135" t="s">
        <v>69</v>
      </c>
      <c r="F4" s="135" t="s">
        <v>70</v>
      </c>
      <c r="G4" s="135" t="s">
        <v>71</v>
      </c>
      <c r="H4" s="136" t="s">
        <v>15</v>
      </c>
      <c r="I4" s="137"/>
      <c r="J4" s="137"/>
      <c r="K4" s="39"/>
      <c r="L4" s="138"/>
      <c r="M4" s="137"/>
      <c r="N4" s="139"/>
      <c r="O4" s="138"/>
      <c r="P4" s="137"/>
      <c r="Q4" s="137"/>
      <c r="R4" s="140" t="s">
        <v>13</v>
      </c>
      <c r="S4" s="141" t="s">
        <v>14</v>
      </c>
      <c r="T4" s="140" t="s">
        <v>13</v>
      </c>
      <c r="U4" s="141" t="s">
        <v>14</v>
      </c>
      <c r="V4" s="130" t="s">
        <v>17</v>
      </c>
      <c r="W4" s="130" t="s">
        <v>18</v>
      </c>
      <c r="X4" s="130" t="s">
        <v>17</v>
      </c>
      <c r="Y4" s="130" t="s">
        <v>18</v>
      </c>
      <c r="Z4" s="130" t="s">
        <v>17</v>
      </c>
      <c r="AA4" s="130" t="s">
        <v>18</v>
      </c>
      <c r="AB4" s="138"/>
      <c r="AC4" s="137"/>
      <c r="AD4" s="142"/>
      <c r="AE4" s="143"/>
      <c r="AF4" s="144" t="s">
        <v>17</v>
      </c>
      <c r="AG4" s="144" t="s">
        <v>18</v>
      </c>
      <c r="AH4" s="144" t="s">
        <v>19</v>
      </c>
      <c r="AI4" s="144" t="s">
        <v>17</v>
      </c>
      <c r="AJ4" s="144" t="s">
        <v>18</v>
      </c>
      <c r="AK4" s="144" t="s">
        <v>17</v>
      </c>
      <c r="AL4" s="145" t="s">
        <v>18</v>
      </c>
      <c r="AM4" s="145" t="s">
        <v>17</v>
      </c>
      <c r="AN4" s="145" t="s">
        <v>18</v>
      </c>
      <c r="AO4" s="145" t="s">
        <v>17</v>
      </c>
      <c r="AP4" s="145" t="s">
        <v>18</v>
      </c>
    </row>
    <row r="5" spans="1:42" s="103" customFormat="1" ht="27.6" customHeight="1" x14ac:dyDescent="0.4">
      <c r="A5" s="43">
        <v>1</v>
      </c>
      <c r="B5" s="44" t="s">
        <v>20</v>
      </c>
      <c r="C5" s="146">
        <v>5251</v>
      </c>
      <c r="D5" s="147">
        <f t="shared" ref="D5:D26" si="0">E5+G5</f>
        <v>5251</v>
      </c>
      <c r="E5" s="148">
        <v>5151</v>
      </c>
      <c r="F5" s="149" t="e">
        <f>E5-#REF!</f>
        <v>#REF!</v>
      </c>
      <c r="G5" s="148">
        <v>100</v>
      </c>
      <c r="H5" s="150">
        <f t="shared" ref="H5:H23" si="1">(E5+G5)/C5*100</f>
        <v>100</v>
      </c>
      <c r="I5" s="148">
        <v>17027</v>
      </c>
      <c r="J5" s="151">
        <f t="shared" ref="J5:J18" si="2">I5/E5*10</f>
        <v>33.055717336439528</v>
      </c>
      <c r="K5" s="148"/>
      <c r="L5" s="152"/>
      <c r="M5" s="153"/>
      <c r="N5" s="153">
        <v>1598</v>
      </c>
      <c r="O5" s="146">
        <v>1292</v>
      </c>
      <c r="P5" s="148">
        <v>1602</v>
      </c>
      <c r="Q5" s="154">
        <f>P5/O5*100</f>
        <v>123.99380804953562</v>
      </c>
      <c r="R5" s="155">
        <v>340</v>
      </c>
      <c r="S5" s="148">
        <v>340</v>
      </c>
      <c r="T5" s="155">
        <v>1252</v>
      </c>
      <c r="U5" s="148">
        <v>1252</v>
      </c>
      <c r="V5" s="148">
        <v>165</v>
      </c>
      <c r="W5" s="148">
        <v>70</v>
      </c>
      <c r="X5" s="148">
        <v>100</v>
      </c>
      <c r="Y5" s="148">
        <v>185</v>
      </c>
      <c r="Z5" s="148"/>
      <c r="AA5" s="148"/>
      <c r="AB5" s="146">
        <v>6000</v>
      </c>
      <c r="AC5" s="148">
        <v>5620</v>
      </c>
      <c r="AD5" s="154">
        <f>AC5/AB5*100</f>
        <v>93.666666666666671</v>
      </c>
      <c r="AE5" s="146">
        <v>20</v>
      </c>
      <c r="AF5" s="148">
        <v>20</v>
      </c>
      <c r="AG5" s="148">
        <v>900</v>
      </c>
      <c r="AH5" s="148">
        <f t="shared" ref="AH5:AH17" si="3">AG5/AF5*10</f>
        <v>450</v>
      </c>
      <c r="AI5" s="153"/>
      <c r="AJ5" s="153"/>
      <c r="AK5" s="153"/>
      <c r="AL5" s="153"/>
      <c r="AM5" s="153"/>
      <c r="AN5" s="153"/>
      <c r="AO5" s="156"/>
      <c r="AP5" s="156"/>
    </row>
    <row r="6" spans="1:42" s="103" customFormat="1" ht="27.6" customHeight="1" x14ac:dyDescent="0.4">
      <c r="A6" s="43">
        <v>2</v>
      </c>
      <c r="B6" s="44" t="s">
        <v>72</v>
      </c>
      <c r="C6" s="146">
        <v>946</v>
      </c>
      <c r="D6" s="147">
        <f t="shared" si="0"/>
        <v>946</v>
      </c>
      <c r="E6" s="148">
        <v>946</v>
      </c>
      <c r="F6" s="149" t="e">
        <f>E6-#REF!</f>
        <v>#REF!</v>
      </c>
      <c r="G6" s="148"/>
      <c r="H6" s="150">
        <f t="shared" si="1"/>
        <v>100</v>
      </c>
      <c r="I6" s="148">
        <v>2037</v>
      </c>
      <c r="J6" s="151">
        <f t="shared" si="2"/>
        <v>21.532769556025372</v>
      </c>
      <c r="K6" s="148"/>
      <c r="L6" s="152"/>
      <c r="M6" s="153"/>
      <c r="N6" s="153"/>
      <c r="O6" s="146">
        <v>0</v>
      </c>
      <c r="P6" s="148"/>
      <c r="Q6" s="154"/>
      <c r="R6" s="155"/>
      <c r="S6" s="148"/>
      <c r="T6" s="155">
        <v>235</v>
      </c>
      <c r="U6" s="148">
        <v>235</v>
      </c>
      <c r="V6" s="148"/>
      <c r="W6" s="148"/>
      <c r="X6" s="148"/>
      <c r="Y6" s="148"/>
      <c r="Z6" s="148"/>
      <c r="AA6" s="148"/>
      <c r="AB6" s="146">
        <v>986</v>
      </c>
      <c r="AC6" s="148">
        <v>986</v>
      </c>
      <c r="AD6" s="157">
        <f>AC6/AB6*100</f>
        <v>100</v>
      </c>
      <c r="AE6" s="146">
        <v>40</v>
      </c>
      <c r="AF6" s="148">
        <v>40</v>
      </c>
      <c r="AG6" s="148">
        <v>1800</v>
      </c>
      <c r="AH6" s="148">
        <f t="shared" si="3"/>
        <v>450</v>
      </c>
      <c r="AI6" s="153"/>
      <c r="AJ6" s="153"/>
      <c r="AK6" s="153"/>
      <c r="AL6" s="153"/>
      <c r="AM6" s="153"/>
      <c r="AN6" s="153"/>
      <c r="AO6" s="156"/>
      <c r="AP6" s="156"/>
    </row>
    <row r="7" spans="1:42" s="103" customFormat="1" ht="27.6" customHeight="1" x14ac:dyDescent="0.4">
      <c r="A7" s="43">
        <v>3</v>
      </c>
      <c r="B7" s="44" t="s">
        <v>21</v>
      </c>
      <c r="C7" s="146">
        <v>1700</v>
      </c>
      <c r="D7" s="147">
        <f t="shared" si="0"/>
        <v>1700</v>
      </c>
      <c r="E7" s="148">
        <v>1700</v>
      </c>
      <c r="F7" s="149" t="e">
        <f>E7-#REF!</f>
        <v>#REF!</v>
      </c>
      <c r="G7" s="148"/>
      <c r="H7" s="150">
        <f t="shared" si="1"/>
        <v>100</v>
      </c>
      <c r="I7" s="148">
        <v>5695</v>
      </c>
      <c r="J7" s="151">
        <f t="shared" si="2"/>
        <v>33.5</v>
      </c>
      <c r="K7" s="148"/>
      <c r="L7" s="152"/>
      <c r="M7" s="153"/>
      <c r="N7" s="153">
        <v>400</v>
      </c>
      <c r="O7" s="146">
        <v>400</v>
      </c>
      <c r="P7" s="148">
        <v>400</v>
      </c>
      <c r="Q7" s="157">
        <f t="shared" ref="Q7:Q30" si="4">P7/O7*100</f>
        <v>100</v>
      </c>
      <c r="R7" s="155">
        <v>90</v>
      </c>
      <c r="S7" s="148">
        <v>150</v>
      </c>
      <c r="T7" s="155">
        <v>331</v>
      </c>
      <c r="U7" s="148">
        <v>420</v>
      </c>
      <c r="V7" s="158">
        <v>80</v>
      </c>
      <c r="W7" s="158">
        <v>22.76</v>
      </c>
      <c r="X7" s="158"/>
      <c r="Y7" s="158"/>
      <c r="Z7" s="158"/>
      <c r="AA7" s="158"/>
      <c r="AB7" s="146">
        <v>1500</v>
      </c>
      <c r="AC7" s="148">
        <v>1500</v>
      </c>
      <c r="AD7" s="157">
        <f>AC7/AB7*100</f>
        <v>100</v>
      </c>
      <c r="AE7" s="146"/>
      <c r="AF7" s="148"/>
      <c r="AG7" s="148"/>
      <c r="AH7" s="148"/>
      <c r="AI7" s="153"/>
      <c r="AJ7" s="153"/>
      <c r="AK7" s="153"/>
      <c r="AL7" s="153"/>
      <c r="AM7" s="153"/>
      <c r="AN7" s="153"/>
      <c r="AO7" s="156"/>
      <c r="AP7" s="156"/>
    </row>
    <row r="8" spans="1:42" s="103" customFormat="1" ht="27.6" customHeight="1" x14ac:dyDescent="0.4">
      <c r="A8" s="43">
        <v>4</v>
      </c>
      <c r="B8" s="44" t="s">
        <v>22</v>
      </c>
      <c r="C8" s="146">
        <v>836</v>
      </c>
      <c r="D8" s="147">
        <f t="shared" si="0"/>
        <v>836</v>
      </c>
      <c r="E8" s="148">
        <v>616</v>
      </c>
      <c r="F8" s="149" t="e">
        <f>E8-#REF!</f>
        <v>#REF!</v>
      </c>
      <c r="G8" s="148">
        <v>220</v>
      </c>
      <c r="H8" s="150">
        <f t="shared" si="1"/>
        <v>100</v>
      </c>
      <c r="I8" s="148">
        <v>924</v>
      </c>
      <c r="J8" s="151">
        <f t="shared" si="2"/>
        <v>15</v>
      </c>
      <c r="K8" s="148"/>
      <c r="L8" s="152"/>
      <c r="M8" s="153"/>
      <c r="N8" s="153">
        <v>200</v>
      </c>
      <c r="O8" s="146">
        <v>270</v>
      </c>
      <c r="P8" s="148">
        <v>174</v>
      </c>
      <c r="Q8" s="154">
        <f t="shared" si="4"/>
        <v>64.444444444444443</v>
      </c>
      <c r="R8" s="155">
        <v>67</v>
      </c>
      <c r="S8" s="148">
        <v>30</v>
      </c>
      <c r="T8" s="155">
        <v>145</v>
      </c>
      <c r="U8" s="148">
        <v>110</v>
      </c>
      <c r="V8" s="148"/>
      <c r="W8" s="148"/>
      <c r="X8" s="148"/>
      <c r="Y8" s="148"/>
      <c r="Z8" s="148"/>
      <c r="AA8" s="148"/>
      <c r="AB8" s="146">
        <v>950</v>
      </c>
      <c r="AC8" s="148">
        <v>760</v>
      </c>
      <c r="AD8" s="154">
        <f>AC8/AB8*100</f>
        <v>80</v>
      </c>
      <c r="AE8" s="146">
        <v>16</v>
      </c>
      <c r="AF8" s="148">
        <v>16</v>
      </c>
      <c r="AG8" s="148">
        <v>180</v>
      </c>
      <c r="AH8" s="148">
        <f t="shared" si="3"/>
        <v>112.5</v>
      </c>
      <c r="AI8" s="153"/>
      <c r="AJ8" s="153"/>
      <c r="AK8" s="153"/>
      <c r="AL8" s="153"/>
      <c r="AM8" s="153"/>
      <c r="AN8" s="153"/>
      <c r="AO8" s="156"/>
      <c r="AP8" s="156"/>
    </row>
    <row r="9" spans="1:42" s="103" customFormat="1" ht="27.6" customHeight="1" x14ac:dyDescent="0.4">
      <c r="A9" s="43">
        <v>5</v>
      </c>
      <c r="B9" s="44" t="s">
        <v>23</v>
      </c>
      <c r="C9" s="146">
        <v>1861</v>
      </c>
      <c r="D9" s="147">
        <f t="shared" si="0"/>
        <v>1861</v>
      </c>
      <c r="E9" s="148">
        <v>1861</v>
      </c>
      <c r="F9" s="149" t="e">
        <f>E9-#REF!</f>
        <v>#REF!</v>
      </c>
      <c r="G9" s="148"/>
      <c r="H9" s="150">
        <f t="shared" si="1"/>
        <v>100</v>
      </c>
      <c r="I9" s="148">
        <v>4625</v>
      </c>
      <c r="J9" s="151">
        <f t="shared" si="2"/>
        <v>24.852229983879639</v>
      </c>
      <c r="K9" s="148"/>
      <c r="L9" s="152"/>
      <c r="M9" s="153"/>
      <c r="N9" s="153">
        <v>360</v>
      </c>
      <c r="O9" s="146">
        <v>381</v>
      </c>
      <c r="P9" s="148">
        <v>360</v>
      </c>
      <c r="Q9" s="154">
        <f t="shared" si="4"/>
        <v>94.488188976377955</v>
      </c>
      <c r="R9" s="155">
        <v>87</v>
      </c>
      <c r="S9" s="148">
        <v>87</v>
      </c>
      <c r="T9" s="155">
        <v>364</v>
      </c>
      <c r="U9" s="148">
        <v>364</v>
      </c>
      <c r="V9" s="148">
        <v>150</v>
      </c>
      <c r="W9" s="148">
        <v>6</v>
      </c>
      <c r="X9" s="148">
        <v>100</v>
      </c>
      <c r="Y9" s="148">
        <v>81</v>
      </c>
      <c r="Z9" s="148"/>
      <c r="AA9" s="148"/>
      <c r="AB9" s="146">
        <v>1300</v>
      </c>
      <c r="AC9" s="148">
        <v>1510</v>
      </c>
      <c r="AD9" s="154">
        <f>AC9/AB9*100</f>
        <v>116.15384615384616</v>
      </c>
      <c r="AE9" s="146"/>
      <c r="AF9" s="148"/>
      <c r="AG9" s="148"/>
      <c r="AH9" s="148"/>
      <c r="AI9" s="153"/>
      <c r="AJ9" s="153"/>
      <c r="AK9" s="153"/>
      <c r="AL9" s="153"/>
      <c r="AM9" s="153"/>
      <c r="AN9" s="153"/>
      <c r="AO9" s="156"/>
      <c r="AP9" s="156"/>
    </row>
    <row r="10" spans="1:42" s="103" customFormat="1" ht="27.6" customHeight="1" x14ac:dyDescent="0.4">
      <c r="A10" s="43">
        <v>6</v>
      </c>
      <c r="B10" s="44" t="s">
        <v>24</v>
      </c>
      <c r="C10" s="146">
        <v>550</v>
      </c>
      <c r="D10" s="147">
        <f t="shared" si="0"/>
        <v>550</v>
      </c>
      <c r="E10" s="148">
        <v>490</v>
      </c>
      <c r="F10" s="149" t="e">
        <f>E10-#REF!</f>
        <v>#REF!</v>
      </c>
      <c r="G10" s="148">
        <v>60</v>
      </c>
      <c r="H10" s="150">
        <f t="shared" si="1"/>
        <v>100</v>
      </c>
      <c r="I10" s="151">
        <v>1475</v>
      </c>
      <c r="J10" s="151">
        <f t="shared" si="2"/>
        <v>30.102040816326529</v>
      </c>
      <c r="K10" s="148"/>
      <c r="L10" s="152"/>
      <c r="M10" s="153"/>
      <c r="N10" s="153"/>
      <c r="O10" s="146">
        <v>0</v>
      </c>
      <c r="P10" s="148"/>
      <c r="Q10" s="154"/>
      <c r="R10" s="155">
        <v>0</v>
      </c>
      <c r="S10" s="148"/>
      <c r="T10" s="155">
        <v>134</v>
      </c>
      <c r="U10" s="148">
        <v>134</v>
      </c>
      <c r="V10" s="148"/>
      <c r="W10" s="148"/>
      <c r="X10" s="148"/>
      <c r="Y10" s="148"/>
      <c r="Z10" s="148"/>
      <c r="AA10" s="148"/>
      <c r="AB10" s="146">
        <v>800</v>
      </c>
      <c r="AC10" s="148">
        <v>800</v>
      </c>
      <c r="AD10" s="157">
        <f>AC10/AB10*100</f>
        <v>100</v>
      </c>
      <c r="AE10" s="146">
        <v>40</v>
      </c>
      <c r="AF10" s="148">
        <v>40</v>
      </c>
      <c r="AG10" s="148">
        <v>601.5</v>
      </c>
      <c r="AH10" s="148">
        <f t="shared" si="3"/>
        <v>150.375</v>
      </c>
      <c r="AI10" s="159"/>
      <c r="AJ10" s="159"/>
      <c r="AK10" s="159"/>
      <c r="AL10" s="159"/>
      <c r="AM10" s="159"/>
      <c r="AN10" s="159"/>
      <c r="AO10" s="160"/>
      <c r="AP10" s="156"/>
    </row>
    <row r="11" spans="1:42" s="103" customFormat="1" ht="27.6" customHeight="1" x14ac:dyDescent="0.4">
      <c r="A11" s="43">
        <v>7</v>
      </c>
      <c r="B11" s="44" t="s">
        <v>25</v>
      </c>
      <c r="C11" s="146">
        <v>462</v>
      </c>
      <c r="D11" s="147">
        <f t="shared" si="0"/>
        <v>462</v>
      </c>
      <c r="E11" s="148">
        <v>447</v>
      </c>
      <c r="F11" s="149" t="e">
        <f>E11-#REF!</f>
        <v>#REF!</v>
      </c>
      <c r="G11" s="148">
        <v>15</v>
      </c>
      <c r="H11" s="150">
        <f t="shared" si="1"/>
        <v>100</v>
      </c>
      <c r="I11" s="148">
        <v>1306</v>
      </c>
      <c r="J11" s="151">
        <f t="shared" si="2"/>
        <v>29.217002237136466</v>
      </c>
      <c r="K11" s="148"/>
      <c r="L11" s="152"/>
      <c r="M11" s="153"/>
      <c r="N11" s="153">
        <v>50</v>
      </c>
      <c r="O11" s="146">
        <v>50</v>
      </c>
      <c r="P11" s="148">
        <v>50</v>
      </c>
      <c r="Q11" s="157">
        <f t="shared" si="4"/>
        <v>100</v>
      </c>
      <c r="R11" s="155">
        <v>11</v>
      </c>
      <c r="S11" s="148"/>
      <c r="T11" s="155">
        <v>130</v>
      </c>
      <c r="U11" s="148">
        <v>130</v>
      </c>
      <c r="V11" s="148">
        <v>12</v>
      </c>
      <c r="W11" s="148">
        <v>3.5</v>
      </c>
      <c r="X11" s="148"/>
      <c r="Y11" s="148"/>
      <c r="Z11" s="148"/>
      <c r="AA11" s="148"/>
      <c r="AB11" s="146">
        <v>600</v>
      </c>
      <c r="AC11" s="148">
        <v>600</v>
      </c>
      <c r="AD11" s="157">
        <f>AC11/AB11*100</f>
        <v>100</v>
      </c>
      <c r="AE11" s="146">
        <v>10</v>
      </c>
      <c r="AF11" s="148">
        <v>10</v>
      </c>
      <c r="AG11" s="148">
        <v>360</v>
      </c>
      <c r="AH11" s="148">
        <f t="shared" si="3"/>
        <v>360</v>
      </c>
      <c r="AI11" s="159"/>
      <c r="AJ11" s="159"/>
      <c r="AK11" s="159"/>
      <c r="AL11" s="159"/>
      <c r="AM11" s="159"/>
      <c r="AN11" s="159"/>
      <c r="AO11" s="160"/>
      <c r="AP11" s="156"/>
    </row>
    <row r="12" spans="1:42" s="105" customFormat="1" ht="27.6" customHeight="1" x14ac:dyDescent="0.4">
      <c r="A12" s="43">
        <v>8</v>
      </c>
      <c r="B12" s="44" t="s">
        <v>26</v>
      </c>
      <c r="C12" s="147">
        <v>1380</v>
      </c>
      <c r="D12" s="147">
        <f t="shared" si="0"/>
        <v>1430</v>
      </c>
      <c r="E12" s="158">
        <v>1279</v>
      </c>
      <c r="F12" s="158" t="e">
        <f>E12-#REF!</f>
        <v>#REF!</v>
      </c>
      <c r="G12" s="158">
        <v>151</v>
      </c>
      <c r="H12" s="150">
        <f>(E12+G12)/C12*100</f>
        <v>103.62318840579709</v>
      </c>
      <c r="I12" s="158">
        <v>3773</v>
      </c>
      <c r="J12" s="161">
        <f t="shared" si="2"/>
        <v>29.499609069585617</v>
      </c>
      <c r="K12" s="158"/>
      <c r="L12" s="162"/>
      <c r="M12" s="159"/>
      <c r="N12" s="159">
        <v>130</v>
      </c>
      <c r="O12" s="147">
        <v>130</v>
      </c>
      <c r="P12" s="158">
        <v>130</v>
      </c>
      <c r="Q12" s="163">
        <f t="shared" si="4"/>
        <v>100</v>
      </c>
      <c r="R12" s="158">
        <v>25</v>
      </c>
      <c r="S12" s="158">
        <v>100</v>
      </c>
      <c r="T12" s="158">
        <v>298</v>
      </c>
      <c r="U12" s="158">
        <v>400</v>
      </c>
      <c r="V12" s="158"/>
      <c r="W12" s="158"/>
      <c r="X12" s="158"/>
      <c r="Y12" s="158"/>
      <c r="Z12" s="158"/>
      <c r="AA12" s="158"/>
      <c r="AB12" s="146">
        <v>1489</v>
      </c>
      <c r="AC12" s="158">
        <v>1415</v>
      </c>
      <c r="AD12" s="164">
        <f>AC12/AB12*100</f>
        <v>95.030221625251841</v>
      </c>
      <c r="AE12" s="146">
        <v>50</v>
      </c>
      <c r="AF12" s="158">
        <v>50</v>
      </c>
      <c r="AG12" s="158">
        <v>1268</v>
      </c>
      <c r="AH12" s="158">
        <f t="shared" si="3"/>
        <v>253.6</v>
      </c>
      <c r="AI12" s="159">
        <v>9</v>
      </c>
      <c r="AJ12" s="159">
        <v>282</v>
      </c>
      <c r="AK12" s="159">
        <v>12</v>
      </c>
      <c r="AL12" s="159">
        <v>386</v>
      </c>
      <c r="AM12" s="159">
        <v>30</v>
      </c>
      <c r="AN12" s="159">
        <v>1516</v>
      </c>
      <c r="AO12" s="159">
        <v>2</v>
      </c>
      <c r="AP12" s="165">
        <v>12</v>
      </c>
    </row>
    <row r="13" spans="1:42" s="105" customFormat="1" ht="27.6" customHeight="1" x14ac:dyDescent="0.4">
      <c r="A13" s="43">
        <v>9</v>
      </c>
      <c r="B13" s="44" t="s">
        <v>27</v>
      </c>
      <c r="C13" s="147">
        <v>1113</v>
      </c>
      <c r="D13" s="147">
        <f t="shared" si="0"/>
        <v>1113</v>
      </c>
      <c r="E13" s="158">
        <v>768</v>
      </c>
      <c r="F13" s="158" t="e">
        <f>E13-#REF!</f>
        <v>#REF!</v>
      </c>
      <c r="G13" s="158">
        <v>345</v>
      </c>
      <c r="H13" s="150">
        <f t="shared" si="1"/>
        <v>100</v>
      </c>
      <c r="I13" s="158">
        <v>2098</v>
      </c>
      <c r="J13" s="161">
        <f t="shared" si="2"/>
        <v>27.317708333333336</v>
      </c>
      <c r="K13" s="158"/>
      <c r="L13" s="162"/>
      <c r="M13" s="159"/>
      <c r="N13" s="159">
        <v>230</v>
      </c>
      <c r="O13" s="147">
        <v>230</v>
      </c>
      <c r="P13" s="158">
        <v>100</v>
      </c>
      <c r="Q13" s="164">
        <f t="shared" si="4"/>
        <v>43.478260869565219</v>
      </c>
      <c r="R13" s="158">
        <v>55</v>
      </c>
      <c r="S13" s="158">
        <v>100</v>
      </c>
      <c r="T13" s="158">
        <v>212</v>
      </c>
      <c r="U13" s="158">
        <v>100</v>
      </c>
      <c r="V13" s="158"/>
      <c r="W13" s="158"/>
      <c r="X13" s="158"/>
      <c r="Y13" s="158"/>
      <c r="Z13" s="158"/>
      <c r="AA13" s="158"/>
      <c r="AB13" s="146">
        <v>800</v>
      </c>
      <c r="AC13" s="158">
        <v>780</v>
      </c>
      <c r="AD13" s="164">
        <f>AC13/AB13*100</f>
        <v>97.5</v>
      </c>
      <c r="AE13" s="146">
        <v>10</v>
      </c>
      <c r="AF13" s="158">
        <v>10</v>
      </c>
      <c r="AG13" s="158">
        <v>210</v>
      </c>
      <c r="AH13" s="158">
        <f t="shared" si="3"/>
        <v>210</v>
      </c>
      <c r="AI13" s="159"/>
      <c r="AJ13" s="159"/>
      <c r="AK13" s="159"/>
      <c r="AL13" s="159"/>
      <c r="AM13" s="159"/>
      <c r="AN13" s="159"/>
      <c r="AO13" s="160"/>
      <c r="AP13" s="160"/>
    </row>
    <row r="14" spans="1:42" s="105" customFormat="1" ht="27.6" customHeight="1" x14ac:dyDescent="0.4">
      <c r="A14" s="43">
        <v>10</v>
      </c>
      <c r="B14" s="44" t="s">
        <v>28</v>
      </c>
      <c r="C14" s="147">
        <v>980</v>
      </c>
      <c r="D14" s="147">
        <f t="shared" si="0"/>
        <v>980</v>
      </c>
      <c r="E14" s="158">
        <v>860</v>
      </c>
      <c r="F14" s="158" t="e">
        <f>E14-#REF!</f>
        <v>#REF!</v>
      </c>
      <c r="G14" s="158">
        <v>120</v>
      </c>
      <c r="H14" s="150">
        <f t="shared" si="1"/>
        <v>100</v>
      </c>
      <c r="I14" s="158">
        <v>1988.1</v>
      </c>
      <c r="J14" s="161">
        <f t="shared" si="2"/>
        <v>23.117441860465114</v>
      </c>
      <c r="K14" s="158"/>
      <c r="L14" s="162"/>
      <c r="M14" s="159"/>
      <c r="N14" s="159">
        <v>150</v>
      </c>
      <c r="O14" s="147">
        <v>150</v>
      </c>
      <c r="P14" s="158">
        <v>150</v>
      </c>
      <c r="Q14" s="163">
        <f t="shared" si="4"/>
        <v>100</v>
      </c>
      <c r="R14" s="158">
        <v>33</v>
      </c>
      <c r="S14" s="158">
        <v>60</v>
      </c>
      <c r="T14" s="158">
        <v>179</v>
      </c>
      <c r="U14" s="158">
        <v>250</v>
      </c>
      <c r="V14" s="158"/>
      <c r="W14" s="158"/>
      <c r="X14" s="158"/>
      <c r="Y14" s="158"/>
      <c r="Z14" s="158"/>
      <c r="AA14" s="158"/>
      <c r="AB14" s="146">
        <v>800</v>
      </c>
      <c r="AC14" s="158">
        <v>840</v>
      </c>
      <c r="AD14" s="163">
        <f>AC14/AB14*100</f>
        <v>105</v>
      </c>
      <c r="AE14" s="146"/>
      <c r="AF14" s="158"/>
      <c r="AG14" s="158"/>
      <c r="AH14" s="158"/>
      <c r="AI14" s="159"/>
      <c r="AJ14" s="159"/>
      <c r="AK14" s="159"/>
      <c r="AL14" s="159"/>
      <c r="AM14" s="159"/>
      <c r="AN14" s="159"/>
      <c r="AO14" s="160"/>
      <c r="AP14" s="160"/>
    </row>
    <row r="15" spans="1:42" s="105" customFormat="1" ht="27.6" customHeight="1" x14ac:dyDescent="0.4">
      <c r="A15" s="43">
        <v>11</v>
      </c>
      <c r="B15" s="44" t="s">
        <v>29</v>
      </c>
      <c r="C15" s="147">
        <v>1500</v>
      </c>
      <c r="D15" s="147">
        <f t="shared" si="0"/>
        <v>1500</v>
      </c>
      <c r="E15" s="158">
        <v>1500</v>
      </c>
      <c r="F15" s="158" t="e">
        <f>E15-#REF!</f>
        <v>#REF!</v>
      </c>
      <c r="G15" s="158"/>
      <c r="H15" s="150">
        <f t="shared" si="1"/>
        <v>100</v>
      </c>
      <c r="I15" s="158">
        <v>3900</v>
      </c>
      <c r="J15" s="161">
        <f t="shared" si="2"/>
        <v>26</v>
      </c>
      <c r="K15" s="158"/>
      <c r="L15" s="162"/>
      <c r="M15" s="159"/>
      <c r="N15" s="159">
        <v>500</v>
      </c>
      <c r="O15" s="147">
        <v>500</v>
      </c>
      <c r="P15" s="158">
        <v>500</v>
      </c>
      <c r="Q15" s="163">
        <f t="shared" si="4"/>
        <v>100</v>
      </c>
      <c r="R15" s="158">
        <v>60</v>
      </c>
      <c r="S15" s="158">
        <v>100</v>
      </c>
      <c r="T15" s="158">
        <v>298</v>
      </c>
      <c r="U15" s="158">
        <v>310</v>
      </c>
      <c r="V15" s="158">
        <v>200</v>
      </c>
      <c r="W15" s="158">
        <v>47</v>
      </c>
      <c r="X15" s="158"/>
      <c r="Y15" s="158"/>
      <c r="Z15" s="158"/>
      <c r="AA15" s="158"/>
      <c r="AB15" s="146">
        <v>1320</v>
      </c>
      <c r="AC15" s="158">
        <v>1320</v>
      </c>
      <c r="AD15" s="163">
        <f>AC15/AB15*100</f>
        <v>100</v>
      </c>
      <c r="AE15" s="146"/>
      <c r="AF15" s="158"/>
      <c r="AG15" s="158"/>
      <c r="AH15" s="158"/>
      <c r="AI15" s="159"/>
      <c r="AJ15" s="159"/>
      <c r="AK15" s="159"/>
      <c r="AL15" s="159"/>
      <c r="AM15" s="159"/>
      <c r="AN15" s="159"/>
      <c r="AO15" s="160"/>
      <c r="AP15" s="160"/>
    </row>
    <row r="16" spans="1:42" s="103" customFormat="1" ht="27.6" customHeight="1" x14ac:dyDescent="0.4">
      <c r="A16" s="43">
        <v>12</v>
      </c>
      <c r="B16" s="44" t="s">
        <v>30</v>
      </c>
      <c r="C16" s="146">
        <v>1577</v>
      </c>
      <c r="D16" s="147">
        <f t="shared" si="0"/>
        <v>1577</v>
      </c>
      <c r="E16" s="148">
        <v>1547</v>
      </c>
      <c r="F16" s="149" t="e">
        <f>E16-#REF!</f>
        <v>#REF!</v>
      </c>
      <c r="G16" s="148">
        <v>30</v>
      </c>
      <c r="H16" s="150">
        <f t="shared" si="1"/>
        <v>100</v>
      </c>
      <c r="I16" s="148">
        <v>3314</v>
      </c>
      <c r="J16" s="151">
        <f t="shared" si="2"/>
        <v>21.422107304460244</v>
      </c>
      <c r="K16" s="148"/>
      <c r="L16" s="152">
        <v>355</v>
      </c>
      <c r="M16" s="153">
        <v>355</v>
      </c>
      <c r="N16" s="153">
        <v>410</v>
      </c>
      <c r="O16" s="146">
        <v>410</v>
      </c>
      <c r="P16" s="148">
        <v>410</v>
      </c>
      <c r="Q16" s="157">
        <f t="shared" si="4"/>
        <v>100</v>
      </c>
      <c r="R16" s="155">
        <v>90</v>
      </c>
      <c r="S16" s="148">
        <v>250</v>
      </c>
      <c r="T16" s="155">
        <v>354</v>
      </c>
      <c r="U16" s="148">
        <v>461</v>
      </c>
      <c r="V16" s="148"/>
      <c r="W16" s="148"/>
      <c r="X16" s="148"/>
      <c r="Y16" s="148"/>
      <c r="Z16" s="148">
        <v>300</v>
      </c>
      <c r="AA16" s="148">
        <v>620</v>
      </c>
      <c r="AB16" s="146">
        <v>1770</v>
      </c>
      <c r="AC16" s="148">
        <v>1955</v>
      </c>
      <c r="AD16" s="154">
        <f>AC16/AB16*100</f>
        <v>110.45197740112995</v>
      </c>
      <c r="AE16" s="146"/>
      <c r="AF16" s="148"/>
      <c r="AG16" s="148"/>
      <c r="AH16" s="148"/>
      <c r="AI16" s="153"/>
      <c r="AJ16" s="153"/>
      <c r="AK16" s="153"/>
      <c r="AL16" s="153"/>
      <c r="AM16" s="153"/>
      <c r="AN16" s="153"/>
      <c r="AO16" s="156"/>
      <c r="AP16" s="156"/>
    </row>
    <row r="17" spans="1:42" s="103" customFormat="1" ht="27.6" customHeight="1" x14ac:dyDescent="0.4">
      <c r="A17" s="43">
        <v>13</v>
      </c>
      <c r="B17" s="44" t="s">
        <v>31</v>
      </c>
      <c r="C17" s="146">
        <v>520</v>
      </c>
      <c r="D17" s="147">
        <f t="shared" si="0"/>
        <v>520</v>
      </c>
      <c r="E17" s="148">
        <v>320</v>
      </c>
      <c r="F17" s="149" t="e">
        <f>E17-#REF!</f>
        <v>#REF!</v>
      </c>
      <c r="G17" s="148">
        <v>200</v>
      </c>
      <c r="H17" s="150">
        <f t="shared" si="1"/>
        <v>100</v>
      </c>
      <c r="I17" s="148">
        <v>800</v>
      </c>
      <c r="J17" s="151">
        <f t="shared" si="2"/>
        <v>25</v>
      </c>
      <c r="K17" s="148"/>
      <c r="L17" s="152"/>
      <c r="M17" s="153"/>
      <c r="N17" s="153"/>
      <c r="O17" s="146">
        <v>0</v>
      </c>
      <c r="P17" s="148"/>
      <c r="Q17" s="154"/>
      <c r="R17" s="155">
        <v>0</v>
      </c>
      <c r="S17" s="148"/>
      <c r="T17" s="155">
        <v>152</v>
      </c>
      <c r="U17" s="148">
        <v>152</v>
      </c>
      <c r="V17" s="148"/>
      <c r="W17" s="148"/>
      <c r="X17" s="148"/>
      <c r="Y17" s="148"/>
      <c r="Z17" s="148"/>
      <c r="AA17" s="148"/>
      <c r="AB17" s="146">
        <v>530</v>
      </c>
      <c r="AC17" s="148">
        <v>530</v>
      </c>
      <c r="AD17" s="157">
        <f>AC17/AB17*100</f>
        <v>100</v>
      </c>
      <c r="AE17" s="146">
        <v>10</v>
      </c>
      <c r="AF17" s="158">
        <v>10</v>
      </c>
      <c r="AG17" s="158">
        <v>150</v>
      </c>
      <c r="AH17" s="158">
        <f t="shared" si="3"/>
        <v>150</v>
      </c>
      <c r="AI17" s="153"/>
      <c r="AJ17" s="153"/>
      <c r="AK17" s="153"/>
      <c r="AL17" s="153"/>
      <c r="AM17" s="153"/>
      <c r="AN17" s="153"/>
      <c r="AO17" s="156"/>
      <c r="AP17" s="156"/>
    </row>
    <row r="18" spans="1:42" s="103" customFormat="1" ht="27.6" customHeight="1" x14ac:dyDescent="0.4">
      <c r="A18" s="43">
        <v>14</v>
      </c>
      <c r="B18" s="44" t="s">
        <v>32</v>
      </c>
      <c r="C18" s="146">
        <v>1073</v>
      </c>
      <c r="D18" s="147">
        <f t="shared" si="0"/>
        <v>1073</v>
      </c>
      <c r="E18" s="148">
        <v>759</v>
      </c>
      <c r="F18" s="149" t="e">
        <f>E18-#REF!</f>
        <v>#REF!</v>
      </c>
      <c r="G18" s="148">
        <v>314</v>
      </c>
      <c r="H18" s="150">
        <f t="shared" si="1"/>
        <v>100</v>
      </c>
      <c r="I18" s="148">
        <v>1442</v>
      </c>
      <c r="J18" s="151">
        <f t="shared" si="2"/>
        <v>18.998682476943348</v>
      </c>
      <c r="K18" s="148"/>
      <c r="L18" s="152"/>
      <c r="M18" s="153"/>
      <c r="N18" s="153">
        <v>367</v>
      </c>
      <c r="O18" s="146">
        <v>120</v>
      </c>
      <c r="P18" s="148">
        <v>367</v>
      </c>
      <c r="Q18" s="157">
        <f t="shared" si="4"/>
        <v>305.83333333333331</v>
      </c>
      <c r="R18" s="155">
        <v>37</v>
      </c>
      <c r="S18" s="148"/>
      <c r="T18" s="155">
        <v>72</v>
      </c>
      <c r="U18" s="148">
        <v>350</v>
      </c>
      <c r="V18" s="148"/>
      <c r="W18" s="148"/>
      <c r="X18" s="148"/>
      <c r="Y18" s="148"/>
      <c r="Z18" s="148"/>
      <c r="AA18" s="148"/>
      <c r="AB18" s="146">
        <v>232</v>
      </c>
      <c r="AC18" s="148">
        <v>599</v>
      </c>
      <c r="AD18" s="154">
        <f>AC18/AB18*100</f>
        <v>258.18965517241378</v>
      </c>
      <c r="AE18" s="146"/>
      <c r="AF18" s="148"/>
      <c r="AG18" s="148"/>
      <c r="AH18" s="148"/>
      <c r="AI18" s="153"/>
      <c r="AJ18" s="153"/>
      <c r="AK18" s="153"/>
      <c r="AL18" s="153"/>
      <c r="AM18" s="153"/>
      <c r="AN18" s="153"/>
      <c r="AO18" s="156"/>
      <c r="AP18" s="156"/>
    </row>
    <row r="19" spans="1:42" s="103" customFormat="1" ht="27.6" customHeight="1" x14ac:dyDescent="0.4">
      <c r="A19" s="43">
        <v>15</v>
      </c>
      <c r="B19" s="44" t="s">
        <v>33</v>
      </c>
      <c r="C19" s="146">
        <v>675</v>
      </c>
      <c r="D19" s="147">
        <f t="shared" si="0"/>
        <v>675</v>
      </c>
      <c r="E19" s="148"/>
      <c r="F19" s="149" t="e">
        <f>E19-#REF!</f>
        <v>#REF!</v>
      </c>
      <c r="G19" s="148">
        <v>675</v>
      </c>
      <c r="H19" s="150">
        <f t="shared" si="1"/>
        <v>100</v>
      </c>
      <c r="I19" s="148"/>
      <c r="J19" s="151"/>
      <c r="K19" s="148"/>
      <c r="L19" s="152"/>
      <c r="M19" s="153"/>
      <c r="N19" s="153"/>
      <c r="O19" s="146">
        <v>133</v>
      </c>
      <c r="P19" s="148"/>
      <c r="Q19" s="154">
        <f t="shared" si="4"/>
        <v>0</v>
      </c>
      <c r="R19" s="155">
        <v>30</v>
      </c>
      <c r="S19" s="148"/>
      <c r="T19" s="155">
        <v>274</v>
      </c>
      <c r="U19" s="148"/>
      <c r="V19" s="148"/>
      <c r="W19" s="148"/>
      <c r="X19" s="148"/>
      <c r="Y19" s="148"/>
      <c r="Z19" s="148"/>
      <c r="AA19" s="148"/>
      <c r="AB19" s="146">
        <v>100</v>
      </c>
      <c r="AC19" s="148">
        <v>105</v>
      </c>
      <c r="AD19" s="154">
        <f>AC19/AB19*100</f>
        <v>105</v>
      </c>
      <c r="AE19" s="146"/>
      <c r="AF19" s="148"/>
      <c r="AG19" s="148"/>
      <c r="AH19" s="148"/>
      <c r="AI19" s="153"/>
      <c r="AJ19" s="153"/>
      <c r="AK19" s="153"/>
      <c r="AL19" s="153"/>
      <c r="AM19" s="153"/>
      <c r="AN19" s="153"/>
      <c r="AO19" s="156"/>
      <c r="AP19" s="156"/>
    </row>
    <row r="20" spans="1:42" s="103" customFormat="1" ht="27.6" customHeight="1" x14ac:dyDescent="0.4">
      <c r="A20" s="43">
        <v>16</v>
      </c>
      <c r="B20" s="44" t="s">
        <v>34</v>
      </c>
      <c r="C20" s="146">
        <v>412</v>
      </c>
      <c r="D20" s="147">
        <f t="shared" si="0"/>
        <v>412</v>
      </c>
      <c r="E20" s="148">
        <v>337</v>
      </c>
      <c r="F20" s="149" t="e">
        <f>E20-#REF!</f>
        <v>#REF!</v>
      </c>
      <c r="G20" s="148">
        <v>75</v>
      </c>
      <c r="H20" s="150">
        <f t="shared" si="1"/>
        <v>100</v>
      </c>
      <c r="I20" s="148">
        <v>760</v>
      </c>
      <c r="J20" s="151">
        <f>I20/E20*10</f>
        <v>22.551928783382792</v>
      </c>
      <c r="K20" s="148"/>
      <c r="L20" s="152"/>
      <c r="M20" s="153"/>
      <c r="N20" s="153">
        <v>79</v>
      </c>
      <c r="O20" s="146">
        <v>60</v>
      </c>
      <c r="P20" s="148">
        <v>65</v>
      </c>
      <c r="Q20" s="154">
        <f t="shared" si="4"/>
        <v>108.33333333333333</v>
      </c>
      <c r="R20" s="155"/>
      <c r="S20" s="148"/>
      <c r="T20" s="155">
        <v>57</v>
      </c>
      <c r="U20" s="148">
        <v>57</v>
      </c>
      <c r="V20" s="148"/>
      <c r="W20" s="148"/>
      <c r="X20" s="148"/>
      <c r="Y20" s="148"/>
      <c r="Z20" s="148"/>
      <c r="AA20" s="148"/>
      <c r="AB20" s="146">
        <v>310</v>
      </c>
      <c r="AC20" s="148">
        <v>310</v>
      </c>
      <c r="AD20" s="157">
        <f>AC20/AB20*100</f>
        <v>100</v>
      </c>
      <c r="AE20" s="146"/>
      <c r="AF20" s="148"/>
      <c r="AG20" s="148"/>
      <c r="AH20" s="148"/>
      <c r="AI20" s="153"/>
      <c r="AJ20" s="153"/>
      <c r="AK20" s="153"/>
      <c r="AL20" s="153"/>
      <c r="AM20" s="153"/>
      <c r="AN20" s="153"/>
      <c r="AO20" s="156"/>
      <c r="AP20" s="156"/>
    </row>
    <row r="21" spans="1:42" s="103" customFormat="1" ht="27.6" customHeight="1" x14ac:dyDescent="0.4">
      <c r="A21" s="43">
        <v>17</v>
      </c>
      <c r="B21" s="44" t="s">
        <v>35</v>
      </c>
      <c r="C21" s="146">
        <v>157</v>
      </c>
      <c r="D21" s="147">
        <f t="shared" si="0"/>
        <v>157</v>
      </c>
      <c r="E21" s="148">
        <v>122</v>
      </c>
      <c r="F21" s="149" t="e">
        <f>E21-#REF!</f>
        <v>#REF!</v>
      </c>
      <c r="G21" s="148">
        <v>35</v>
      </c>
      <c r="H21" s="150">
        <f t="shared" si="1"/>
        <v>100</v>
      </c>
      <c r="I21" s="148">
        <v>238</v>
      </c>
      <c r="J21" s="151">
        <f>I21/E21*10</f>
        <v>19.508196721311474</v>
      </c>
      <c r="K21" s="148"/>
      <c r="L21" s="152"/>
      <c r="M21" s="153"/>
      <c r="N21" s="153"/>
      <c r="O21" s="146">
        <v>62</v>
      </c>
      <c r="P21" s="148"/>
      <c r="Q21" s="154">
        <f t="shared" si="4"/>
        <v>0</v>
      </c>
      <c r="R21" s="155"/>
      <c r="S21" s="148"/>
      <c r="T21" s="155"/>
      <c r="U21" s="148"/>
      <c r="V21" s="148"/>
      <c r="W21" s="148"/>
      <c r="X21" s="148"/>
      <c r="Y21" s="148"/>
      <c r="Z21" s="148"/>
      <c r="AA21" s="148"/>
      <c r="AB21" s="146">
        <v>210</v>
      </c>
      <c r="AC21" s="148">
        <v>200</v>
      </c>
      <c r="AD21" s="154">
        <f>AC21/AB21*100</f>
        <v>95.238095238095227</v>
      </c>
      <c r="AE21" s="146"/>
      <c r="AF21" s="148"/>
      <c r="AG21" s="148"/>
      <c r="AH21" s="148"/>
      <c r="AI21" s="153"/>
      <c r="AJ21" s="153"/>
      <c r="AK21" s="153"/>
      <c r="AL21" s="153"/>
      <c r="AM21" s="153"/>
      <c r="AN21" s="153"/>
      <c r="AO21" s="156"/>
      <c r="AP21" s="156"/>
    </row>
    <row r="22" spans="1:42" s="103" customFormat="1" ht="27.6" customHeight="1" x14ac:dyDescent="0.4">
      <c r="A22" s="43">
        <v>18</v>
      </c>
      <c r="B22" s="166" t="s">
        <v>36</v>
      </c>
      <c r="C22" s="146">
        <v>70</v>
      </c>
      <c r="D22" s="147">
        <f t="shared" si="0"/>
        <v>70</v>
      </c>
      <c r="E22" s="148">
        <v>70</v>
      </c>
      <c r="F22" s="149" t="e">
        <f>E22-#REF!</f>
        <v>#REF!</v>
      </c>
      <c r="G22" s="148"/>
      <c r="H22" s="150">
        <f t="shared" si="1"/>
        <v>100</v>
      </c>
      <c r="I22" s="148">
        <v>140</v>
      </c>
      <c r="J22" s="151">
        <f>I22/E22*10</f>
        <v>20</v>
      </c>
      <c r="K22" s="148"/>
      <c r="L22" s="152"/>
      <c r="M22" s="153"/>
      <c r="N22" s="153"/>
      <c r="O22" s="146">
        <v>0</v>
      </c>
      <c r="P22" s="148"/>
      <c r="Q22" s="154"/>
      <c r="R22" s="155"/>
      <c r="S22" s="148"/>
      <c r="T22" s="155"/>
      <c r="U22" s="148"/>
      <c r="V22" s="148"/>
      <c r="W22" s="148"/>
      <c r="X22" s="148"/>
      <c r="Y22" s="148"/>
      <c r="Z22" s="148"/>
      <c r="AA22" s="148"/>
      <c r="AB22" s="146">
        <v>400</v>
      </c>
      <c r="AC22" s="148">
        <v>350</v>
      </c>
      <c r="AD22" s="157">
        <f>AC22/AB22*100</f>
        <v>87.5</v>
      </c>
      <c r="AE22" s="146">
        <v>170</v>
      </c>
      <c r="AF22" s="167">
        <v>170</v>
      </c>
      <c r="AG22" s="148">
        <v>3400</v>
      </c>
      <c r="AH22" s="148">
        <f>AG22/AF22*10</f>
        <v>200</v>
      </c>
      <c r="AI22" s="153"/>
      <c r="AJ22" s="153"/>
      <c r="AK22" s="153"/>
      <c r="AL22" s="153"/>
      <c r="AM22" s="153"/>
      <c r="AN22" s="153"/>
      <c r="AO22" s="156"/>
      <c r="AP22" s="156"/>
    </row>
    <row r="23" spans="1:42" s="103" customFormat="1" ht="27.6" customHeight="1" x14ac:dyDescent="0.4">
      <c r="A23" s="43">
        <v>20</v>
      </c>
      <c r="B23" s="166" t="s">
        <v>37</v>
      </c>
      <c r="C23" s="146">
        <v>200</v>
      </c>
      <c r="D23" s="147">
        <f t="shared" si="0"/>
        <v>200</v>
      </c>
      <c r="E23" s="148">
        <v>150</v>
      </c>
      <c r="F23" s="149" t="e">
        <f>E23-#REF!</f>
        <v>#REF!</v>
      </c>
      <c r="G23" s="148">
        <v>50</v>
      </c>
      <c r="H23" s="150">
        <f t="shared" si="1"/>
        <v>100</v>
      </c>
      <c r="I23" s="148">
        <v>297</v>
      </c>
      <c r="J23" s="151">
        <f>I23/E23*10</f>
        <v>19.8</v>
      </c>
      <c r="K23" s="148"/>
      <c r="L23" s="152"/>
      <c r="M23" s="153"/>
      <c r="N23" s="153"/>
      <c r="O23" s="146">
        <v>0</v>
      </c>
      <c r="P23" s="148"/>
      <c r="Q23" s="154"/>
      <c r="R23" s="155"/>
      <c r="S23" s="148"/>
      <c r="T23" s="155"/>
      <c r="U23" s="148"/>
      <c r="V23" s="148"/>
      <c r="W23" s="148"/>
      <c r="X23" s="148"/>
      <c r="Y23" s="148"/>
      <c r="Z23" s="148"/>
      <c r="AA23" s="148"/>
      <c r="AB23" s="146">
        <v>257</v>
      </c>
      <c r="AC23" s="148">
        <v>257</v>
      </c>
      <c r="AD23" s="157">
        <f>AC23/AB23*100</f>
        <v>100</v>
      </c>
      <c r="AE23" s="146"/>
      <c r="AF23" s="148"/>
      <c r="AG23" s="148"/>
      <c r="AH23" s="148"/>
      <c r="AI23" s="153"/>
      <c r="AJ23" s="153"/>
      <c r="AK23" s="153"/>
      <c r="AL23" s="153"/>
      <c r="AM23" s="153"/>
      <c r="AN23" s="153"/>
      <c r="AO23" s="156"/>
      <c r="AP23" s="156"/>
    </row>
    <row r="24" spans="1:42" s="103" customFormat="1" ht="27.6" customHeight="1" x14ac:dyDescent="0.4">
      <c r="A24" s="43">
        <v>21</v>
      </c>
      <c r="B24" s="166" t="s">
        <v>38</v>
      </c>
      <c r="C24" s="146">
        <v>0</v>
      </c>
      <c r="D24" s="147">
        <f t="shared" si="0"/>
        <v>0</v>
      </c>
      <c r="E24" s="148"/>
      <c r="F24" s="149" t="e">
        <f>E24-#REF!</f>
        <v>#REF!</v>
      </c>
      <c r="G24" s="148"/>
      <c r="H24" s="150"/>
      <c r="I24" s="148"/>
      <c r="J24" s="151"/>
      <c r="K24" s="148"/>
      <c r="L24" s="152">
        <v>200</v>
      </c>
      <c r="M24" s="153">
        <v>200</v>
      </c>
      <c r="N24" s="153"/>
      <c r="O24" s="146">
        <v>0</v>
      </c>
      <c r="P24" s="148"/>
      <c r="Q24" s="154"/>
      <c r="R24" s="155"/>
      <c r="S24" s="148"/>
      <c r="T24" s="155"/>
      <c r="U24" s="148"/>
      <c r="V24" s="148"/>
      <c r="W24" s="148"/>
      <c r="X24" s="148"/>
      <c r="Y24" s="148"/>
      <c r="Z24" s="148">
        <v>200</v>
      </c>
      <c r="AA24" s="148">
        <v>200</v>
      </c>
      <c r="AB24" s="146">
        <v>200</v>
      </c>
      <c r="AC24" s="148"/>
      <c r="AD24" s="154">
        <f>AC24/AB24*100</f>
        <v>0</v>
      </c>
      <c r="AE24" s="146"/>
      <c r="AF24" s="148"/>
      <c r="AG24" s="148"/>
      <c r="AH24" s="148"/>
      <c r="AI24" s="153"/>
      <c r="AJ24" s="153"/>
      <c r="AK24" s="153"/>
      <c r="AL24" s="153"/>
      <c r="AM24" s="153"/>
      <c r="AN24" s="153"/>
      <c r="AO24" s="156"/>
      <c r="AP24" s="156"/>
    </row>
    <row r="25" spans="1:42" ht="27.6" customHeight="1" x14ac:dyDescent="0.4">
      <c r="A25" s="43">
        <v>22</v>
      </c>
      <c r="B25" s="166" t="s">
        <v>39</v>
      </c>
      <c r="C25" s="146">
        <v>930</v>
      </c>
      <c r="D25" s="147">
        <f t="shared" si="0"/>
        <v>930</v>
      </c>
      <c r="E25" s="148">
        <v>744</v>
      </c>
      <c r="F25" s="149" t="e">
        <f>E25-#REF!</f>
        <v>#REF!</v>
      </c>
      <c r="G25" s="148">
        <v>186</v>
      </c>
      <c r="H25" s="150">
        <f t="shared" ref="H25:H30" si="5">(E25+G25)/C25*100</f>
        <v>100</v>
      </c>
      <c r="I25" s="148">
        <v>1384.8</v>
      </c>
      <c r="J25" s="151">
        <f t="shared" ref="J25:J30" si="6">I25/E25*10</f>
        <v>18.612903225806452</v>
      </c>
      <c r="K25" s="148"/>
      <c r="L25" s="152"/>
      <c r="M25" s="153"/>
      <c r="N25" s="153">
        <v>213</v>
      </c>
      <c r="O25" s="146">
        <v>94</v>
      </c>
      <c r="P25" s="148">
        <v>146</v>
      </c>
      <c r="Q25" s="154">
        <f t="shared" si="4"/>
        <v>155.31914893617019</v>
      </c>
      <c r="R25" s="155"/>
      <c r="S25" s="148"/>
      <c r="T25" s="155"/>
      <c r="U25" s="148"/>
      <c r="V25" s="148"/>
      <c r="W25" s="148"/>
      <c r="X25" s="148"/>
      <c r="Y25" s="148"/>
      <c r="Z25" s="148"/>
      <c r="AA25" s="148"/>
      <c r="AB25" s="146">
        <v>600</v>
      </c>
      <c r="AC25" s="148">
        <v>776</v>
      </c>
      <c r="AD25" s="154">
        <f>AC25/AB25*100</f>
        <v>129.33333333333331</v>
      </c>
      <c r="AE25" s="146"/>
      <c r="AF25" s="148"/>
      <c r="AG25" s="148"/>
      <c r="AH25" s="148"/>
      <c r="AI25" s="153"/>
      <c r="AJ25" s="153"/>
      <c r="AK25" s="153"/>
      <c r="AL25" s="153"/>
      <c r="AM25" s="153"/>
      <c r="AN25" s="153"/>
      <c r="AO25" s="168"/>
      <c r="AP25" s="168"/>
    </row>
    <row r="26" spans="1:42" ht="27.6" customHeight="1" x14ac:dyDescent="0.4">
      <c r="A26" s="66">
        <v>23</v>
      </c>
      <c r="B26" s="166" t="s">
        <v>40</v>
      </c>
      <c r="C26" s="146">
        <v>180</v>
      </c>
      <c r="D26" s="147">
        <f t="shared" si="0"/>
        <v>180</v>
      </c>
      <c r="E26" s="148">
        <v>180</v>
      </c>
      <c r="F26" s="149" t="e">
        <f>E26-#REF!</f>
        <v>#REF!</v>
      </c>
      <c r="G26" s="148"/>
      <c r="H26" s="150">
        <f t="shared" si="5"/>
        <v>100</v>
      </c>
      <c r="I26" s="148">
        <v>350</v>
      </c>
      <c r="J26" s="151">
        <f t="shared" si="6"/>
        <v>19.444444444444443</v>
      </c>
      <c r="K26" s="148"/>
      <c r="L26" s="152"/>
      <c r="M26" s="153"/>
      <c r="N26" s="153"/>
      <c r="O26" s="146"/>
      <c r="P26" s="148"/>
      <c r="Q26" s="154"/>
      <c r="R26" s="155"/>
      <c r="S26" s="148"/>
      <c r="T26" s="155"/>
      <c r="U26" s="148"/>
      <c r="V26" s="148"/>
      <c r="W26" s="148"/>
      <c r="X26" s="148"/>
      <c r="Y26" s="148"/>
      <c r="Z26" s="148"/>
      <c r="AA26" s="148"/>
      <c r="AB26" s="146"/>
      <c r="AC26" s="148"/>
      <c r="AD26" s="154"/>
      <c r="AE26" s="146"/>
      <c r="AF26" s="148"/>
      <c r="AG26" s="148"/>
      <c r="AH26" s="148"/>
      <c r="AI26" s="153"/>
      <c r="AJ26" s="153"/>
      <c r="AK26" s="153"/>
      <c r="AL26" s="153"/>
      <c r="AM26" s="153"/>
      <c r="AN26" s="153"/>
      <c r="AO26" s="168"/>
      <c r="AP26" s="168"/>
    </row>
    <row r="27" spans="1:42" s="172" customFormat="1" ht="27.6" customHeight="1" x14ac:dyDescent="0.4">
      <c r="A27" s="69"/>
      <c r="B27" s="169" t="s">
        <v>44</v>
      </c>
      <c r="C27" s="53">
        <f>SUM(C5:C26)</f>
        <v>22373</v>
      </c>
      <c r="D27" s="53">
        <f t="shared" ref="D27:G27" si="7">SUM(D5:D26)</f>
        <v>22423</v>
      </c>
      <c r="E27" s="53">
        <f t="shared" si="7"/>
        <v>19847</v>
      </c>
      <c r="F27" s="149" t="e">
        <f>E27-#REF!</f>
        <v>#REF!</v>
      </c>
      <c r="G27" s="53">
        <f t="shared" si="7"/>
        <v>2576</v>
      </c>
      <c r="H27" s="170">
        <f t="shared" si="5"/>
        <v>100.22348366334421</v>
      </c>
      <c r="I27" s="53">
        <f>SUM(I5:I26)</f>
        <v>53573.9</v>
      </c>
      <c r="J27" s="151">
        <f t="shared" si="6"/>
        <v>26.993449891671286</v>
      </c>
      <c r="K27" s="171">
        <f>SUM(K5:K26)</f>
        <v>0</v>
      </c>
      <c r="L27" s="171">
        <f t="shared" ref="L27:AC27" si="8">SUM(L5:L26)</f>
        <v>555</v>
      </c>
      <c r="M27" s="171">
        <f t="shared" si="8"/>
        <v>555</v>
      </c>
      <c r="N27" s="171">
        <f t="shared" si="8"/>
        <v>4687</v>
      </c>
      <c r="O27" s="171">
        <f t="shared" si="8"/>
        <v>4282</v>
      </c>
      <c r="P27" s="171">
        <f t="shared" si="8"/>
        <v>4454</v>
      </c>
      <c r="Q27" s="154">
        <f t="shared" si="4"/>
        <v>104.01681457262961</v>
      </c>
      <c r="R27" s="171">
        <f t="shared" si="8"/>
        <v>925</v>
      </c>
      <c r="S27" s="171">
        <f t="shared" si="8"/>
        <v>1217</v>
      </c>
      <c r="T27" s="171">
        <f t="shared" si="8"/>
        <v>4487</v>
      </c>
      <c r="U27" s="171">
        <f t="shared" si="8"/>
        <v>4725</v>
      </c>
      <c r="V27" s="171">
        <f t="shared" si="8"/>
        <v>607</v>
      </c>
      <c r="W27" s="171">
        <f t="shared" si="8"/>
        <v>149.26</v>
      </c>
      <c r="X27" s="171">
        <f t="shared" si="8"/>
        <v>200</v>
      </c>
      <c r="Y27" s="171">
        <f t="shared" si="8"/>
        <v>266</v>
      </c>
      <c r="Z27" s="171">
        <f t="shared" si="8"/>
        <v>500</v>
      </c>
      <c r="AA27" s="171">
        <f t="shared" si="8"/>
        <v>820</v>
      </c>
      <c r="AB27" s="171">
        <f t="shared" si="8"/>
        <v>21154</v>
      </c>
      <c r="AC27" s="171">
        <f t="shared" si="8"/>
        <v>21213</v>
      </c>
      <c r="AD27" s="154">
        <f>AC27/AB27*100</f>
        <v>100.2789070624941</v>
      </c>
      <c r="AE27" s="53">
        <f>SUM(AE5:AE26)</f>
        <v>366</v>
      </c>
      <c r="AF27" s="53">
        <f>SUM(AF5:AF26)</f>
        <v>366</v>
      </c>
      <c r="AG27" s="53">
        <f>SUM(AG5:AG26)</f>
        <v>8869.5</v>
      </c>
      <c r="AH27" s="148">
        <f t="shared" ref="AH27:AH30" si="9">AG27/AF27*10</f>
        <v>242.33606557377047</v>
      </c>
      <c r="AI27" s="53">
        <f>SUM(AI5:AI26)</f>
        <v>9</v>
      </c>
      <c r="AJ27" s="53">
        <f t="shared" ref="AJ27:AP27" si="10">SUM(AJ5:AJ26)</f>
        <v>282</v>
      </c>
      <c r="AK27" s="53">
        <f t="shared" si="10"/>
        <v>12</v>
      </c>
      <c r="AL27" s="53">
        <f t="shared" si="10"/>
        <v>386</v>
      </c>
      <c r="AM27" s="53">
        <f t="shared" si="10"/>
        <v>30</v>
      </c>
      <c r="AN27" s="53">
        <f t="shared" si="10"/>
        <v>1516</v>
      </c>
      <c r="AO27" s="53">
        <f t="shared" si="10"/>
        <v>2</v>
      </c>
      <c r="AP27" s="53">
        <f t="shared" si="10"/>
        <v>12</v>
      </c>
    </row>
    <row r="28" spans="1:42" s="178" customFormat="1" ht="27.6" customHeight="1" x14ac:dyDescent="0.4">
      <c r="A28" s="71"/>
      <c r="B28" s="173" t="s">
        <v>45</v>
      </c>
      <c r="C28" s="82">
        <v>6462</v>
      </c>
      <c r="D28" s="147">
        <f>E28+G28</f>
        <v>6462</v>
      </c>
      <c r="E28" s="82">
        <v>6162</v>
      </c>
      <c r="F28" s="149" t="e">
        <f>E28-#REF!</f>
        <v>#REF!</v>
      </c>
      <c r="G28" s="82">
        <v>300</v>
      </c>
      <c r="H28" s="150">
        <f t="shared" si="5"/>
        <v>100</v>
      </c>
      <c r="I28" s="82">
        <v>13200</v>
      </c>
      <c r="J28" s="151">
        <f t="shared" si="6"/>
        <v>21.42161635832522</v>
      </c>
      <c r="K28" s="82"/>
      <c r="L28" s="174"/>
      <c r="M28" s="174"/>
      <c r="N28" s="174"/>
      <c r="O28" s="82">
        <v>80</v>
      </c>
      <c r="P28" s="82"/>
      <c r="Q28" s="154">
        <f t="shared" si="4"/>
        <v>0</v>
      </c>
      <c r="R28" s="175"/>
      <c r="S28" s="82"/>
      <c r="T28" s="175"/>
      <c r="U28" s="82"/>
      <c r="V28" s="82">
        <v>940</v>
      </c>
      <c r="W28" s="82">
        <v>307</v>
      </c>
      <c r="X28" s="82"/>
      <c r="Y28" s="82"/>
      <c r="Z28" s="82"/>
      <c r="AA28" s="82"/>
      <c r="AB28" s="82">
        <v>9000</v>
      </c>
      <c r="AC28" s="82">
        <v>9000</v>
      </c>
      <c r="AD28" s="154">
        <f>AC28/AB28*100</f>
        <v>100</v>
      </c>
      <c r="AE28" s="82">
        <v>1605</v>
      </c>
      <c r="AF28" s="82">
        <v>1605</v>
      </c>
      <c r="AG28" s="82">
        <v>21000</v>
      </c>
      <c r="AH28" s="148">
        <f t="shared" si="9"/>
        <v>130.84112149532712</v>
      </c>
      <c r="AI28" s="176">
        <v>17.5</v>
      </c>
      <c r="AJ28" s="174">
        <v>360</v>
      </c>
      <c r="AK28" s="174">
        <v>16</v>
      </c>
      <c r="AL28" s="174">
        <v>420</v>
      </c>
      <c r="AM28" s="174">
        <v>39</v>
      </c>
      <c r="AN28" s="174">
        <v>1170</v>
      </c>
      <c r="AO28" s="177">
        <v>3</v>
      </c>
      <c r="AP28" s="177">
        <v>60</v>
      </c>
    </row>
    <row r="29" spans="1:42" s="181" customFormat="1" ht="27.6" customHeight="1" x14ac:dyDescent="0.4">
      <c r="A29" s="179"/>
      <c r="B29" s="180" t="s">
        <v>46</v>
      </c>
      <c r="C29" s="175">
        <f>SUM(C27:C28)</f>
        <v>28835</v>
      </c>
      <c r="D29" s="147">
        <f>E29+G29</f>
        <v>28885</v>
      </c>
      <c r="E29" s="175">
        <f>SUM(E27:E28)</f>
        <v>26009</v>
      </c>
      <c r="F29" s="149" t="e">
        <f>E29-#REF!</f>
        <v>#REF!</v>
      </c>
      <c r="G29" s="175">
        <f>SUM(G27:G28)</f>
        <v>2876</v>
      </c>
      <c r="H29" s="170">
        <f t="shared" si="5"/>
        <v>100.17340038148083</v>
      </c>
      <c r="I29" s="175">
        <f>SUM(I27:I28)</f>
        <v>66773.899999999994</v>
      </c>
      <c r="J29" s="151">
        <f t="shared" si="6"/>
        <v>25.673382290745508</v>
      </c>
      <c r="K29" s="175"/>
      <c r="L29" s="175">
        <f>SUM(L27:L28)</f>
        <v>555</v>
      </c>
      <c r="M29" s="175">
        <f t="shared" ref="M29:AC29" si="11">SUM(M27:M28)</f>
        <v>555</v>
      </c>
      <c r="N29" s="175">
        <f t="shared" si="11"/>
        <v>4687</v>
      </c>
      <c r="O29" s="175">
        <f t="shared" si="11"/>
        <v>4362</v>
      </c>
      <c r="P29" s="175">
        <f t="shared" si="11"/>
        <v>4454</v>
      </c>
      <c r="Q29" s="154">
        <f t="shared" si="4"/>
        <v>102.10912425492893</v>
      </c>
      <c r="R29" s="175">
        <f t="shared" si="11"/>
        <v>925</v>
      </c>
      <c r="S29" s="175">
        <f t="shared" si="11"/>
        <v>1217</v>
      </c>
      <c r="T29" s="175">
        <f t="shared" si="11"/>
        <v>4487</v>
      </c>
      <c r="U29" s="175">
        <f t="shared" si="11"/>
        <v>4725</v>
      </c>
      <c r="V29" s="175">
        <f t="shared" si="11"/>
        <v>1547</v>
      </c>
      <c r="W29" s="175">
        <f t="shared" si="11"/>
        <v>456.26</v>
      </c>
      <c r="X29" s="175">
        <f t="shared" si="11"/>
        <v>200</v>
      </c>
      <c r="Y29" s="175">
        <f t="shared" si="11"/>
        <v>266</v>
      </c>
      <c r="Z29" s="175"/>
      <c r="AA29" s="175"/>
      <c r="AB29" s="175">
        <f t="shared" si="11"/>
        <v>30154</v>
      </c>
      <c r="AC29" s="175">
        <f t="shared" si="11"/>
        <v>30213</v>
      </c>
      <c r="AD29" s="154">
        <f>AC29/AB29*100</f>
        <v>100.19566226702925</v>
      </c>
      <c r="AE29" s="175">
        <f>SUM(AE27:AE28)</f>
        <v>1971</v>
      </c>
      <c r="AF29" s="175">
        <f t="shared" ref="AF29:AG29" si="12">SUM(AF27:AF28)</f>
        <v>1971</v>
      </c>
      <c r="AG29" s="175">
        <f t="shared" si="12"/>
        <v>29869.5</v>
      </c>
      <c r="AH29" s="148">
        <f t="shared" si="9"/>
        <v>151.54490106544901</v>
      </c>
      <c r="AI29" s="175">
        <f>SUM(AI27:AI28)</f>
        <v>26.5</v>
      </c>
      <c r="AJ29" s="175">
        <f t="shared" ref="AJ29:AP29" si="13">SUM(AJ27:AJ28)</f>
        <v>642</v>
      </c>
      <c r="AK29" s="175">
        <f t="shared" si="13"/>
        <v>28</v>
      </c>
      <c r="AL29" s="175">
        <f t="shared" si="13"/>
        <v>806</v>
      </c>
      <c r="AM29" s="175">
        <f t="shared" si="13"/>
        <v>69</v>
      </c>
      <c r="AN29" s="175">
        <f t="shared" si="13"/>
        <v>2686</v>
      </c>
      <c r="AO29" s="175">
        <f t="shared" si="13"/>
        <v>5</v>
      </c>
      <c r="AP29" s="175">
        <f t="shared" si="13"/>
        <v>72</v>
      </c>
    </row>
    <row r="30" spans="1:42" s="189" customFormat="1" ht="27.6" customHeight="1" x14ac:dyDescent="0.4">
      <c r="A30" s="182"/>
      <c r="B30" s="183" t="s">
        <v>47</v>
      </c>
      <c r="C30" s="184">
        <v>24178</v>
      </c>
      <c r="D30" s="147">
        <f>E30+G30</f>
        <v>24178</v>
      </c>
      <c r="E30" s="184">
        <v>21878</v>
      </c>
      <c r="F30" s="184" t="e">
        <f>E30-#REF!</f>
        <v>#REF!</v>
      </c>
      <c r="G30" s="184">
        <v>2300</v>
      </c>
      <c r="H30" s="185">
        <f t="shared" si="5"/>
        <v>100</v>
      </c>
      <c r="I30" s="184">
        <v>63654</v>
      </c>
      <c r="J30" s="186">
        <f t="shared" si="6"/>
        <v>29.094981259712952</v>
      </c>
      <c r="K30" s="184">
        <v>6</v>
      </c>
      <c r="L30" s="187">
        <v>555</v>
      </c>
      <c r="M30" s="187">
        <v>528</v>
      </c>
      <c r="N30" s="187"/>
      <c r="O30" s="187">
        <v>4965</v>
      </c>
      <c r="P30" s="187">
        <v>4598</v>
      </c>
      <c r="Q30" s="188">
        <f t="shared" si="4"/>
        <v>92.60825780463243</v>
      </c>
      <c r="R30" s="187">
        <v>688</v>
      </c>
      <c r="S30" s="187">
        <v>630</v>
      </c>
      <c r="T30" s="187">
        <v>4456.7</v>
      </c>
      <c r="U30" s="187">
        <v>5568</v>
      </c>
      <c r="V30" s="187">
        <v>0</v>
      </c>
      <c r="W30" s="187">
        <v>1.5</v>
      </c>
      <c r="X30" s="187"/>
      <c r="Y30" s="187"/>
      <c r="Z30" s="187">
        <v>460</v>
      </c>
      <c r="AA30" s="187">
        <v>1405</v>
      </c>
      <c r="AB30" s="187">
        <v>22015</v>
      </c>
      <c r="AC30" s="187">
        <v>21476</v>
      </c>
      <c r="AD30" s="188">
        <f>AC30/AB30*100</f>
        <v>97.551669316375197</v>
      </c>
      <c r="AE30" s="184">
        <v>520</v>
      </c>
      <c r="AF30" s="184">
        <v>430</v>
      </c>
      <c r="AG30" s="184">
        <v>7779</v>
      </c>
      <c r="AH30" s="187">
        <f t="shared" si="9"/>
        <v>180.90697674418604</v>
      </c>
      <c r="AI30" s="184">
        <v>20</v>
      </c>
      <c r="AJ30" s="184">
        <v>839</v>
      </c>
      <c r="AK30" s="184">
        <v>17</v>
      </c>
      <c r="AL30" s="184">
        <v>650</v>
      </c>
      <c r="AM30" s="184">
        <v>30</v>
      </c>
      <c r="AN30" s="184">
        <v>1541</v>
      </c>
      <c r="AO30" s="184">
        <v>0</v>
      </c>
      <c r="AP30" s="184"/>
    </row>
    <row r="31" spans="1:42" ht="17.399999999999999" x14ac:dyDescent="0.3">
      <c r="A31" s="97"/>
      <c r="B31" s="190"/>
    </row>
    <row r="33" spans="2:44" ht="23.7" customHeight="1" x14ac:dyDescent="0.45">
      <c r="B33" s="192"/>
      <c r="E33" s="193"/>
      <c r="AK33">
        <f>AJ27+AL27+AN27+AP27</f>
        <v>2196</v>
      </c>
      <c r="AL33" t="s">
        <v>18</v>
      </c>
      <c r="AM33">
        <f>AJ28+AL28+AN28+AP28</f>
        <v>2010</v>
      </c>
    </row>
    <row r="34" spans="2:44" ht="32.4" customHeight="1" x14ac:dyDescent="0.25">
      <c r="AK34">
        <f>AI27+AK27+AM27+AO27</f>
        <v>53</v>
      </c>
      <c r="AM34" s="195">
        <f>AI28+AK28+AM28+AO28</f>
        <v>75.5</v>
      </c>
    </row>
    <row r="35" spans="2:44" x14ac:dyDescent="0.25">
      <c r="C35">
        <f>C28-D28</f>
        <v>0</v>
      </c>
    </row>
    <row r="36" spans="2:44" ht="18.45" customHeight="1" x14ac:dyDescent="0.55000000000000004">
      <c r="B36" s="196"/>
    </row>
    <row r="37" spans="2:44" ht="10.5" customHeight="1" x14ac:dyDescent="0.55000000000000004">
      <c r="B37" s="196"/>
      <c r="AE37" s="197"/>
      <c r="AF37" s="197"/>
      <c r="AG37" s="197"/>
      <c r="AH37" s="197"/>
      <c r="AI37" s="197"/>
      <c r="AJ37" s="197"/>
      <c r="AK37" s="197"/>
      <c r="AL37" s="197"/>
      <c r="AM37" s="197"/>
      <c r="AN37" s="197"/>
      <c r="AO37" s="197"/>
      <c r="AP37" s="197"/>
    </row>
    <row r="38" spans="2:44" ht="36.9" customHeight="1" x14ac:dyDescent="0.55000000000000004">
      <c r="B38" s="196"/>
      <c r="AE38" s="197"/>
      <c r="AF38" s="198" t="s">
        <v>73</v>
      </c>
      <c r="AG38" s="198"/>
      <c r="AH38" s="198"/>
      <c r="AI38" s="198"/>
      <c r="AJ38" s="198"/>
      <c r="AK38" s="198"/>
      <c r="AL38" s="198"/>
      <c r="AM38" s="198"/>
      <c r="AN38" s="198"/>
      <c r="AO38" s="198"/>
      <c r="AP38" s="198"/>
      <c r="AQ38" s="199"/>
      <c r="AR38" s="199"/>
    </row>
    <row r="39" spans="2:44" ht="17.399999999999999" x14ac:dyDescent="0.3">
      <c r="AF39" s="198"/>
      <c r="AG39" s="198"/>
      <c r="AH39" s="198"/>
      <c r="AI39" s="198"/>
      <c r="AJ39" s="198"/>
      <c r="AK39" s="198"/>
      <c r="AL39" s="198"/>
      <c r="AM39" s="198"/>
      <c r="AN39" s="198"/>
      <c r="AO39" s="198"/>
      <c r="AP39" s="198"/>
      <c r="AQ39" s="199"/>
      <c r="AR39" s="199"/>
    </row>
    <row r="40" spans="2:44" x14ac:dyDescent="0.25"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</row>
  </sheetData>
  <mergeCells count="35">
    <mergeCell ref="AK3:AL3"/>
    <mergeCell ref="AM3:AN3"/>
    <mergeCell ref="AO3:AP3"/>
    <mergeCell ref="AF38:AP40"/>
    <mergeCell ref="AB3:AB4"/>
    <mergeCell ref="AC3:AC4"/>
    <mergeCell ref="AE3:AE4"/>
    <mergeCell ref="AF3:AH3"/>
    <mergeCell ref="AI3:AJ3"/>
    <mergeCell ref="O3:O4"/>
    <mergeCell ref="P3:P4"/>
    <mergeCell ref="Q3:Q4"/>
    <mergeCell ref="R3:S3"/>
    <mergeCell ref="T3:U3"/>
    <mergeCell ref="V3:W3"/>
    <mergeCell ref="AB2:AD2"/>
    <mergeCell ref="AE2:AH2"/>
    <mergeCell ref="AI2:AP2"/>
    <mergeCell ref="C3:C4"/>
    <mergeCell ref="D3:D4"/>
    <mergeCell ref="E3:H3"/>
    <mergeCell ref="I3:I4"/>
    <mergeCell ref="J3:J4"/>
    <mergeCell ref="L3:L4"/>
    <mergeCell ref="M3:M4"/>
    <mergeCell ref="B1:AK1"/>
    <mergeCell ref="B2:B4"/>
    <mergeCell ref="C2:J2"/>
    <mergeCell ref="K2:K4"/>
    <mergeCell ref="L2:M2"/>
    <mergeCell ref="N2:N4"/>
    <mergeCell ref="O2:Q2"/>
    <mergeCell ref="R2:W2"/>
    <mergeCell ref="X2:Y3"/>
    <mergeCell ref="Z2:AA3"/>
  </mergeCells>
  <pageMargins left="0.11811023622047245" right="0.11811023622047245" top="0.35433070866141736" bottom="0.35433070866141736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view="pageBreakPreview" topLeftCell="A13" zoomScale="60" zoomScaleNormal="40" workbookViewId="0">
      <selection activeCell="AB8" sqref="AB8"/>
    </sheetView>
  </sheetViews>
  <sheetFormatPr defaultRowHeight="13.2" x14ac:dyDescent="0.25"/>
  <cols>
    <col min="2" max="2" width="36.33203125" style="105" customWidth="1"/>
    <col min="3" max="3" width="0" style="103" hidden="1" customWidth="1"/>
    <col min="4" max="4" width="11.6640625" style="103" hidden="1" customWidth="1"/>
    <col min="5" max="5" width="9.5546875" style="103" hidden="1" customWidth="1"/>
    <col min="6" max="6" width="0" style="103" hidden="1" customWidth="1"/>
    <col min="7" max="7" width="11.6640625" style="103" hidden="1" customWidth="1"/>
    <col min="8" max="8" width="7.5546875" style="103" hidden="1" customWidth="1"/>
    <col min="9" max="9" width="0" style="103" hidden="1" customWidth="1"/>
    <col min="10" max="10" width="13.6640625" style="103" hidden="1" customWidth="1"/>
    <col min="11" max="11" width="0" style="103" hidden="1" customWidth="1"/>
    <col min="12" max="12" width="13.109375" style="103" hidden="1" customWidth="1"/>
    <col min="13" max="13" width="13.44140625" style="103" hidden="1" customWidth="1"/>
    <col min="14" max="14" width="10.21875" style="103" customWidth="1"/>
    <col min="15" max="15" width="11.88671875" style="103" customWidth="1"/>
    <col min="17" max="17" width="11.44140625" customWidth="1"/>
    <col min="18" max="18" width="11.6640625" customWidth="1"/>
    <col min="19" max="19" width="9.33203125" customWidth="1"/>
    <col min="20" max="20" width="9.33203125" hidden="1" customWidth="1"/>
    <col min="21" max="22" width="10" customWidth="1"/>
    <col min="23" max="23" width="8.44140625" customWidth="1"/>
    <col min="24" max="25" width="10" customWidth="1"/>
  </cols>
  <sheetData>
    <row r="1" spans="1:25" ht="53.7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5" ht="42.75" customHeight="1" x14ac:dyDescent="0.25">
      <c r="A2" s="2"/>
      <c r="B2" s="2" t="s">
        <v>1</v>
      </c>
      <c r="C2" s="3" t="s">
        <v>2</v>
      </c>
      <c r="D2" s="4"/>
      <c r="E2" s="5"/>
      <c r="F2" s="6" t="s">
        <v>3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9" t="s">
        <v>4</v>
      </c>
      <c r="V2" s="10" t="s">
        <v>5</v>
      </c>
      <c r="W2" s="11" t="s">
        <v>6</v>
      </c>
      <c r="X2" s="12"/>
      <c r="Y2" s="13"/>
    </row>
    <row r="3" spans="1:25" ht="30.45" customHeight="1" x14ac:dyDescent="0.25">
      <c r="A3" s="14"/>
      <c r="B3" s="14"/>
      <c r="C3" s="15"/>
      <c r="D3" s="16"/>
      <c r="E3" s="17"/>
      <c r="F3" s="18" t="s">
        <v>7</v>
      </c>
      <c r="G3" s="19"/>
      <c r="H3" s="20"/>
      <c r="I3" s="18" t="s">
        <v>8</v>
      </c>
      <c r="J3" s="19"/>
      <c r="K3" s="20"/>
      <c r="L3" s="21" t="s">
        <v>9</v>
      </c>
      <c r="M3" s="21" t="s">
        <v>10</v>
      </c>
      <c r="N3" s="18" t="s">
        <v>11</v>
      </c>
      <c r="O3" s="19"/>
      <c r="P3" s="19"/>
      <c r="Q3" s="22" t="s">
        <v>12</v>
      </c>
      <c r="R3" s="22"/>
      <c r="S3" s="22"/>
      <c r="T3" s="22"/>
      <c r="U3" s="23"/>
      <c r="V3" s="24"/>
      <c r="W3" s="25"/>
      <c r="X3" s="26"/>
      <c r="Y3" s="27"/>
    </row>
    <row r="4" spans="1:25" ht="58.2" customHeight="1" x14ac:dyDescent="0.25">
      <c r="A4" s="28"/>
      <c r="B4" s="28"/>
      <c r="C4" s="29" t="s">
        <v>13</v>
      </c>
      <c r="D4" s="30" t="s">
        <v>14</v>
      </c>
      <c r="E4" s="31" t="s">
        <v>15</v>
      </c>
      <c r="F4" s="32" t="s">
        <v>13</v>
      </c>
      <c r="G4" s="33" t="s">
        <v>14</v>
      </c>
      <c r="H4" s="34" t="s">
        <v>15</v>
      </c>
      <c r="I4" s="32" t="s">
        <v>13</v>
      </c>
      <c r="J4" s="33" t="s">
        <v>14</v>
      </c>
      <c r="K4" s="34" t="s">
        <v>15</v>
      </c>
      <c r="L4" s="35"/>
      <c r="M4" s="35"/>
      <c r="N4" s="36" t="s">
        <v>13</v>
      </c>
      <c r="O4" s="37" t="s">
        <v>14</v>
      </c>
      <c r="P4" s="37" t="s">
        <v>15</v>
      </c>
      <c r="Q4" s="38" t="s">
        <v>13</v>
      </c>
      <c r="R4" s="33" t="s">
        <v>14</v>
      </c>
      <c r="S4" s="34" t="s">
        <v>15</v>
      </c>
      <c r="T4" s="33" t="s">
        <v>16</v>
      </c>
      <c r="U4" s="39"/>
      <c r="V4" s="40"/>
      <c r="W4" s="41" t="s">
        <v>17</v>
      </c>
      <c r="X4" s="41" t="s">
        <v>18</v>
      </c>
      <c r="Y4" s="41" t="s">
        <v>19</v>
      </c>
    </row>
    <row r="5" spans="1:25" ht="21.6" customHeight="1" x14ac:dyDescent="0.4">
      <c r="A5" s="43">
        <v>1</v>
      </c>
      <c r="B5" s="44" t="s">
        <v>20</v>
      </c>
      <c r="C5" s="45">
        <v>5762</v>
      </c>
      <c r="D5" s="46">
        <v>5762</v>
      </c>
      <c r="E5" s="47">
        <f>D5/C5*100</f>
        <v>100</v>
      </c>
      <c r="F5" s="48">
        <v>2000</v>
      </c>
      <c r="G5" s="49">
        <v>2215</v>
      </c>
      <c r="H5" s="47">
        <f>G5/F5*100</f>
        <v>110.75</v>
      </c>
      <c r="I5" s="50">
        <v>22000</v>
      </c>
      <c r="J5" s="49">
        <v>38595</v>
      </c>
      <c r="K5" s="46">
        <f>J5/I5*100</f>
        <v>175.43181818181819</v>
      </c>
      <c r="L5" s="46"/>
      <c r="M5" s="51">
        <v>5949</v>
      </c>
      <c r="N5" s="50">
        <v>8200</v>
      </c>
      <c r="O5" s="49">
        <v>26193</v>
      </c>
      <c r="P5" s="52">
        <f>O5/N5*100</f>
        <v>319.42682926829269</v>
      </c>
      <c r="Q5" s="53">
        <v>2800</v>
      </c>
      <c r="R5" s="54">
        <v>2142</v>
      </c>
      <c r="S5" s="55">
        <f>R5/Q5*100</f>
        <v>76.5</v>
      </c>
      <c r="T5" s="56" t="e">
        <f>R5-#REF!</f>
        <v>#REF!</v>
      </c>
      <c r="U5" s="57">
        <v>3513</v>
      </c>
      <c r="V5" s="58">
        <f>((G5*0.45)+(J5*0.35)+(O5/1.33*0.18)+(R5*0.2))/U5*10</f>
        <v>52.599821500805824</v>
      </c>
      <c r="W5" s="59">
        <v>870</v>
      </c>
      <c r="X5" s="59">
        <v>19130</v>
      </c>
      <c r="Y5" s="58">
        <f t="shared" ref="Y5:Y6" si="0">X5/W5*10</f>
        <v>219.88505747126436</v>
      </c>
    </row>
    <row r="6" spans="1:25" ht="22.8" x14ac:dyDescent="0.4">
      <c r="A6" s="43">
        <v>3</v>
      </c>
      <c r="B6" s="62" t="s">
        <v>21</v>
      </c>
      <c r="C6" s="45">
        <v>1650</v>
      </c>
      <c r="D6" s="46">
        <v>1650</v>
      </c>
      <c r="E6" s="47">
        <f t="shared" ref="E6:E32" si="1">D6/C6*100</f>
        <v>100</v>
      </c>
      <c r="F6" s="48">
        <v>800</v>
      </c>
      <c r="G6" s="49">
        <v>1262</v>
      </c>
      <c r="H6" s="47">
        <f t="shared" ref="H6:H32" si="2">G6/F6*100</f>
        <v>157.75</v>
      </c>
      <c r="I6" s="50">
        <v>7500</v>
      </c>
      <c r="J6" s="49">
        <v>13783</v>
      </c>
      <c r="K6" s="46">
        <f t="shared" ref="K6:K32" si="3">J6/I6*100</f>
        <v>183.77333333333334</v>
      </c>
      <c r="L6" s="51">
        <v>1410.6</v>
      </c>
      <c r="M6" s="51">
        <v>550.6</v>
      </c>
      <c r="N6" s="50">
        <v>10400</v>
      </c>
      <c r="O6" s="49">
        <v>8518</v>
      </c>
      <c r="P6" s="52">
        <f t="shared" ref="P6:P32" si="4">O6/N6*100</f>
        <v>81.903846153846146</v>
      </c>
      <c r="Q6" s="53">
        <v>1000</v>
      </c>
      <c r="R6" s="54">
        <v>1015</v>
      </c>
      <c r="S6" s="55">
        <f t="shared" ref="S6:S32" si="5">R6/Q6*100</f>
        <v>101.49999999999999</v>
      </c>
      <c r="T6" s="56" t="e">
        <f>R6-#REF!</f>
        <v>#REF!</v>
      </c>
      <c r="U6" s="57">
        <v>1470</v>
      </c>
      <c r="V6" s="58">
        <f>((G6*0.45)+(J6*0.35)+(O6/1.33*0.18)+(R6*0.2))/U6*10</f>
        <v>45.903143061735967</v>
      </c>
      <c r="W6" s="59">
        <v>300</v>
      </c>
      <c r="X6" s="59">
        <v>6387</v>
      </c>
      <c r="Y6" s="58">
        <f t="shared" si="0"/>
        <v>212.89999999999998</v>
      </c>
    </row>
    <row r="7" spans="1:25" ht="22.8" x14ac:dyDescent="0.4">
      <c r="A7" s="43">
        <v>4</v>
      </c>
      <c r="B7" s="62" t="s">
        <v>22</v>
      </c>
      <c r="C7" s="45">
        <v>1196</v>
      </c>
      <c r="D7" s="46">
        <v>1196</v>
      </c>
      <c r="E7" s="47">
        <f t="shared" si="1"/>
        <v>100</v>
      </c>
      <c r="F7" s="48">
        <v>468</v>
      </c>
      <c r="G7" s="49">
        <v>364</v>
      </c>
      <c r="H7" s="47">
        <f t="shared" si="2"/>
        <v>77.777777777777786</v>
      </c>
      <c r="I7" s="50">
        <v>1645</v>
      </c>
      <c r="J7" s="49">
        <v>3430</v>
      </c>
      <c r="K7" s="46">
        <f t="shared" si="3"/>
        <v>208.51063829787236</v>
      </c>
      <c r="L7" s="46"/>
      <c r="M7" s="46">
        <v>1250</v>
      </c>
      <c r="N7" s="50">
        <v>3827</v>
      </c>
      <c r="O7" s="49">
        <v>1850</v>
      </c>
      <c r="P7" s="52">
        <f t="shared" si="4"/>
        <v>48.340736869610659</v>
      </c>
      <c r="Q7" s="53">
        <v>470</v>
      </c>
      <c r="R7" s="54">
        <v>50</v>
      </c>
      <c r="S7" s="55">
        <f t="shared" si="5"/>
        <v>10.638297872340425</v>
      </c>
      <c r="T7" s="56" t="e">
        <f>R7-#REF!</f>
        <v>#REF!</v>
      </c>
      <c r="U7" s="57">
        <v>450</v>
      </c>
      <c r="V7" s="58">
        <f>((G7*0.45)+(J7*0.35)+(O7/1.33*0.18)+(R7*0.2))/U7*10</f>
        <v>36.10390977443609</v>
      </c>
      <c r="W7" s="59"/>
      <c r="X7" s="59"/>
      <c r="Y7" s="58"/>
    </row>
    <row r="8" spans="1:25" ht="22.8" x14ac:dyDescent="0.4">
      <c r="A8" s="43">
        <v>5</v>
      </c>
      <c r="B8" s="62" t="s">
        <v>23</v>
      </c>
      <c r="C8" s="45">
        <v>1240</v>
      </c>
      <c r="D8" s="46">
        <v>1240</v>
      </c>
      <c r="E8" s="47">
        <f t="shared" si="1"/>
        <v>100</v>
      </c>
      <c r="F8" s="48">
        <v>750</v>
      </c>
      <c r="G8" s="49">
        <v>688</v>
      </c>
      <c r="H8" s="47">
        <f t="shared" si="2"/>
        <v>91.733333333333334</v>
      </c>
      <c r="I8" s="50">
        <v>3190</v>
      </c>
      <c r="J8" s="49">
        <v>7493</v>
      </c>
      <c r="K8" s="46">
        <f t="shared" si="3"/>
        <v>234.89028213166145</v>
      </c>
      <c r="L8" s="46">
        <v>451</v>
      </c>
      <c r="M8" s="46">
        <v>1962</v>
      </c>
      <c r="N8" s="50">
        <v>5200</v>
      </c>
      <c r="O8" s="49">
        <v>1423</v>
      </c>
      <c r="P8" s="52">
        <f t="shared" si="4"/>
        <v>27.365384615384613</v>
      </c>
      <c r="Q8" s="53">
        <v>900</v>
      </c>
      <c r="R8" s="54">
        <v>415</v>
      </c>
      <c r="S8" s="55">
        <f t="shared" si="5"/>
        <v>46.111111111111114</v>
      </c>
      <c r="T8" s="56" t="e">
        <f>R8-#REF!</f>
        <v>#REF!</v>
      </c>
      <c r="U8" s="57">
        <v>957</v>
      </c>
      <c r="V8" s="58">
        <f>((G8*0.45)+(J8*0.35)+(O8/1.33*0.18)+(R8*0.2))/U8*10</f>
        <v>33.518667358050294</v>
      </c>
      <c r="W8" s="59">
        <v>174</v>
      </c>
      <c r="X8" s="59">
        <v>1610</v>
      </c>
      <c r="Y8" s="58">
        <f>X8/W8*10</f>
        <v>92.528735632183896</v>
      </c>
    </row>
    <row r="9" spans="1:25" ht="22.8" x14ac:dyDescent="0.4">
      <c r="A9" s="43">
        <v>6</v>
      </c>
      <c r="B9" s="62" t="s">
        <v>24</v>
      </c>
      <c r="C9" s="45">
        <v>1004</v>
      </c>
      <c r="D9" s="46">
        <v>1004</v>
      </c>
      <c r="E9" s="47">
        <f t="shared" si="1"/>
        <v>100</v>
      </c>
      <c r="F9" s="48">
        <v>147</v>
      </c>
      <c r="G9" s="49">
        <v>349</v>
      </c>
      <c r="H9" s="47">
        <f t="shared" si="2"/>
        <v>237.41496598639458</v>
      </c>
      <c r="I9" s="50">
        <v>3100</v>
      </c>
      <c r="J9" s="49">
        <v>5400</v>
      </c>
      <c r="K9" s="46">
        <f t="shared" si="3"/>
        <v>174.19354838709677</v>
      </c>
      <c r="L9" s="46">
        <v>5400</v>
      </c>
      <c r="M9" s="46">
        <v>610</v>
      </c>
      <c r="N9" s="50">
        <v>0</v>
      </c>
      <c r="O9" s="49"/>
      <c r="P9" s="52"/>
      <c r="Q9" s="53">
        <v>300</v>
      </c>
      <c r="R9" s="54">
        <v>349</v>
      </c>
      <c r="S9" s="55">
        <f t="shared" si="5"/>
        <v>116.33333333333333</v>
      </c>
      <c r="T9" s="56" t="e">
        <f>R9-#REF!</f>
        <v>#REF!</v>
      </c>
      <c r="U9" s="57">
        <v>651</v>
      </c>
      <c r="V9" s="58">
        <f>((G9*0.45)+(J9*0.35)+(O9/1.33*0.18)+(R9*0.2))/U9*10</f>
        <v>32.516897081413212</v>
      </c>
      <c r="W9" s="59"/>
      <c r="X9" s="59"/>
      <c r="Y9" s="58"/>
    </row>
    <row r="10" spans="1:25" ht="22.8" x14ac:dyDescent="0.4">
      <c r="A10" s="43">
        <v>7</v>
      </c>
      <c r="B10" s="62" t="s">
        <v>25</v>
      </c>
      <c r="C10" s="45">
        <v>415</v>
      </c>
      <c r="D10" s="46">
        <v>415</v>
      </c>
      <c r="E10" s="47">
        <f t="shared" si="1"/>
        <v>100</v>
      </c>
      <c r="F10" s="48">
        <v>275</v>
      </c>
      <c r="G10" s="49">
        <v>460</v>
      </c>
      <c r="H10" s="47">
        <f t="shared" si="2"/>
        <v>167.27272727272725</v>
      </c>
      <c r="I10" s="50">
        <v>730</v>
      </c>
      <c r="J10" s="49">
        <v>580</v>
      </c>
      <c r="K10" s="46">
        <f t="shared" si="3"/>
        <v>79.452054794520549</v>
      </c>
      <c r="L10" s="46"/>
      <c r="M10" s="46"/>
      <c r="N10" s="50">
        <v>2500</v>
      </c>
      <c r="O10" s="49">
        <v>5490</v>
      </c>
      <c r="P10" s="52">
        <f t="shared" si="4"/>
        <v>219.60000000000002</v>
      </c>
      <c r="Q10" s="53">
        <v>300</v>
      </c>
      <c r="R10" s="54">
        <v>310</v>
      </c>
      <c r="S10" s="55">
        <f t="shared" si="5"/>
        <v>103.33333333333334</v>
      </c>
      <c r="T10" s="56" t="e">
        <f>R10-#REF!</f>
        <v>#REF!</v>
      </c>
      <c r="U10" s="57">
        <v>436</v>
      </c>
      <c r="V10" s="58">
        <f>((G10*0.45)+(J10*0.35)+(O10/1.33*0.18)+(R10*0.2))/U10*10</f>
        <v>27.867144926536518</v>
      </c>
      <c r="W10" s="59">
        <v>90</v>
      </c>
      <c r="X10" s="59">
        <v>2180</v>
      </c>
      <c r="Y10" s="58">
        <f t="shared" ref="Y10:Y32" si="6">X10/W10*10</f>
        <v>242.22222222222223</v>
      </c>
    </row>
    <row r="11" spans="1:25" ht="22.8" x14ac:dyDescent="0.4">
      <c r="A11" s="43">
        <v>8</v>
      </c>
      <c r="B11" s="62" t="s">
        <v>26</v>
      </c>
      <c r="C11" s="45">
        <v>1592</v>
      </c>
      <c r="D11" s="46">
        <v>1592</v>
      </c>
      <c r="E11" s="47">
        <f t="shared" si="1"/>
        <v>100</v>
      </c>
      <c r="F11" s="48">
        <v>1000</v>
      </c>
      <c r="G11" s="49">
        <v>411</v>
      </c>
      <c r="H11" s="47">
        <f t="shared" si="2"/>
        <v>41.099999999999994</v>
      </c>
      <c r="I11" s="50">
        <v>4293</v>
      </c>
      <c r="J11" s="49">
        <v>4545</v>
      </c>
      <c r="K11" s="46">
        <f t="shared" si="3"/>
        <v>105.87002096436058</v>
      </c>
      <c r="L11" s="46">
        <v>3045</v>
      </c>
      <c r="M11" s="46">
        <v>1418</v>
      </c>
      <c r="N11" s="50">
        <v>4800</v>
      </c>
      <c r="O11" s="49">
        <v>15198</v>
      </c>
      <c r="P11" s="52">
        <f t="shared" si="4"/>
        <v>316.625</v>
      </c>
      <c r="Q11" s="53">
        <v>1042</v>
      </c>
      <c r="R11" s="54">
        <v>841</v>
      </c>
      <c r="S11" s="55">
        <f t="shared" si="5"/>
        <v>80.710172744721689</v>
      </c>
      <c r="T11" s="56" t="e">
        <f>R11-#REF!</f>
        <v>#REF!</v>
      </c>
      <c r="U11" s="57">
        <v>1365</v>
      </c>
      <c r="V11" s="58">
        <f>((G11*0.45)+(J11*0.35)+(O11/1.33*0.18)+(R11*0.2))/U11*10</f>
        <v>29.309686303671263</v>
      </c>
      <c r="W11" s="59">
        <v>318</v>
      </c>
      <c r="X11" s="59">
        <v>9948</v>
      </c>
      <c r="Y11" s="58">
        <f t="shared" si="6"/>
        <v>312.83018867924528</v>
      </c>
    </row>
    <row r="12" spans="1:25" ht="22.8" x14ac:dyDescent="0.4">
      <c r="A12" s="43">
        <v>9</v>
      </c>
      <c r="B12" s="62" t="s">
        <v>27</v>
      </c>
      <c r="C12" s="45">
        <v>1507</v>
      </c>
      <c r="D12" s="46">
        <v>1507</v>
      </c>
      <c r="E12" s="47">
        <f t="shared" si="1"/>
        <v>100</v>
      </c>
      <c r="F12" s="48">
        <v>450</v>
      </c>
      <c r="G12" s="49">
        <v>549</v>
      </c>
      <c r="H12" s="47">
        <f t="shared" si="2"/>
        <v>122</v>
      </c>
      <c r="I12" s="50">
        <v>2800</v>
      </c>
      <c r="J12" s="49">
        <v>4500</v>
      </c>
      <c r="K12" s="46">
        <f t="shared" si="3"/>
        <v>160.71428571428572</v>
      </c>
      <c r="L12" s="46"/>
      <c r="M12" s="46"/>
      <c r="N12" s="50">
        <v>1200</v>
      </c>
      <c r="O12" s="49"/>
      <c r="P12" s="52">
        <f t="shared" si="4"/>
        <v>0</v>
      </c>
      <c r="Q12" s="53">
        <v>300</v>
      </c>
      <c r="R12" s="54">
        <v>305</v>
      </c>
      <c r="S12" s="55">
        <f t="shared" si="5"/>
        <v>101.66666666666666</v>
      </c>
      <c r="T12" s="56" t="e">
        <f>R12-#REF!</f>
        <v>#REF!</v>
      </c>
      <c r="U12" s="57">
        <v>450</v>
      </c>
      <c r="V12" s="58">
        <f>((G12*0.45)+(J12*0.35)+(O12/1.33*0.18)+(R12*0.2))/U12*10</f>
        <v>41.845555555555556</v>
      </c>
      <c r="W12" s="59"/>
      <c r="X12" s="59"/>
      <c r="Y12" s="58"/>
    </row>
    <row r="13" spans="1:25" ht="22.8" x14ac:dyDescent="0.4">
      <c r="A13" s="43">
        <v>10</v>
      </c>
      <c r="B13" s="62" t="s">
        <v>28</v>
      </c>
      <c r="C13" s="45">
        <v>612</v>
      </c>
      <c r="D13" s="46">
        <v>612</v>
      </c>
      <c r="E13" s="47">
        <f t="shared" si="1"/>
        <v>100</v>
      </c>
      <c r="F13" s="48">
        <v>530</v>
      </c>
      <c r="G13" s="49">
        <v>706.4</v>
      </c>
      <c r="H13" s="47">
        <f t="shared" si="2"/>
        <v>133.28301886792454</v>
      </c>
      <c r="I13" s="50">
        <v>1600</v>
      </c>
      <c r="J13" s="49">
        <v>1600</v>
      </c>
      <c r="K13" s="46">
        <f t="shared" si="3"/>
        <v>100</v>
      </c>
      <c r="L13" s="46"/>
      <c r="M13" s="46"/>
      <c r="N13" s="50">
        <v>4000</v>
      </c>
      <c r="O13" s="49">
        <v>3896</v>
      </c>
      <c r="P13" s="52">
        <f t="shared" si="4"/>
        <v>97.399999999999991</v>
      </c>
      <c r="Q13" s="53">
        <v>190</v>
      </c>
      <c r="R13" s="54">
        <v>548</v>
      </c>
      <c r="S13" s="55">
        <f t="shared" si="5"/>
        <v>288.42105263157896</v>
      </c>
      <c r="T13" s="56" t="e">
        <f>R13-#REF!</f>
        <v>#REF!</v>
      </c>
      <c r="U13" s="57">
        <v>588</v>
      </c>
      <c r="V13" s="58">
        <f>((G13*0.45)+(J13*0.35)+(O13/1.33*0.18)+(R13*0.2))/U13*10</f>
        <v>25.7611938008286</v>
      </c>
      <c r="W13" s="59">
        <v>95</v>
      </c>
      <c r="X13" s="59">
        <v>880</v>
      </c>
      <c r="Y13" s="58">
        <f t="shared" si="6"/>
        <v>92.631578947368425</v>
      </c>
    </row>
    <row r="14" spans="1:25" ht="22.8" x14ac:dyDescent="0.4">
      <c r="A14" s="43">
        <v>11</v>
      </c>
      <c r="B14" s="62" t="s">
        <v>29</v>
      </c>
      <c r="C14" s="45">
        <v>2953</v>
      </c>
      <c r="D14" s="46">
        <v>2953</v>
      </c>
      <c r="E14" s="47">
        <f t="shared" si="1"/>
        <v>100</v>
      </c>
      <c r="F14" s="48">
        <v>500</v>
      </c>
      <c r="G14" s="49">
        <v>950</v>
      </c>
      <c r="H14" s="47">
        <f t="shared" si="2"/>
        <v>190</v>
      </c>
      <c r="I14" s="50">
        <v>4640</v>
      </c>
      <c r="J14" s="49">
        <v>3560</v>
      </c>
      <c r="K14" s="46">
        <f t="shared" si="3"/>
        <v>76.724137931034491</v>
      </c>
      <c r="L14" s="46">
        <v>1200</v>
      </c>
      <c r="M14" s="46">
        <v>3100</v>
      </c>
      <c r="N14" s="50">
        <v>3200</v>
      </c>
      <c r="O14" s="49">
        <v>7500</v>
      </c>
      <c r="P14" s="52">
        <f t="shared" si="4"/>
        <v>234.375</v>
      </c>
      <c r="Q14" s="53">
        <v>680</v>
      </c>
      <c r="R14" s="54">
        <v>90</v>
      </c>
      <c r="S14" s="55">
        <f t="shared" si="5"/>
        <v>13.23529411764706</v>
      </c>
      <c r="T14" s="56" t="e">
        <f>R14-#REF!</f>
        <v>#REF!</v>
      </c>
      <c r="U14" s="57">
        <v>706</v>
      </c>
      <c r="V14" s="58">
        <f>((G14*0.45)+(J14*0.35)+(O14/1.33*0.18)+(R14*0.2))/U14*10</f>
        <v>38.336226543696348</v>
      </c>
      <c r="W14" s="59"/>
      <c r="X14" s="59"/>
      <c r="Y14" s="58"/>
    </row>
    <row r="15" spans="1:25" ht="22.8" x14ac:dyDescent="0.4">
      <c r="A15" s="43">
        <v>12</v>
      </c>
      <c r="B15" s="62" t="s">
        <v>30</v>
      </c>
      <c r="C15" s="45">
        <v>2122</v>
      </c>
      <c r="D15" s="49">
        <v>2122</v>
      </c>
      <c r="E15" s="47">
        <f t="shared" si="1"/>
        <v>100</v>
      </c>
      <c r="F15" s="48">
        <v>740</v>
      </c>
      <c r="G15" s="49">
        <v>804</v>
      </c>
      <c r="H15" s="47">
        <f t="shared" si="2"/>
        <v>108.64864864864865</v>
      </c>
      <c r="I15" s="45">
        <v>4450</v>
      </c>
      <c r="J15" s="49">
        <v>6064</v>
      </c>
      <c r="K15" s="46">
        <f t="shared" si="3"/>
        <v>136.26966292134833</v>
      </c>
      <c r="L15" s="46">
        <v>2320</v>
      </c>
      <c r="M15" s="46">
        <v>1992</v>
      </c>
      <c r="N15" s="50">
        <v>9825</v>
      </c>
      <c r="O15" s="49">
        <v>9656</v>
      </c>
      <c r="P15" s="52">
        <f t="shared" si="4"/>
        <v>98.279898218829516</v>
      </c>
      <c r="Q15" s="53">
        <v>1370</v>
      </c>
      <c r="R15" s="54">
        <v>880</v>
      </c>
      <c r="S15" s="55">
        <f t="shared" si="5"/>
        <v>64.233576642335763</v>
      </c>
      <c r="T15" s="56" t="e">
        <f>R15-#REF!</f>
        <v>#REF!</v>
      </c>
      <c r="U15" s="57">
        <v>1318</v>
      </c>
      <c r="V15" s="58">
        <f>((G15*0.45)+(J15*0.35)+(O15/1.33*0.18)+(R15*0.2))/U15*10</f>
        <v>30.098839663650779</v>
      </c>
      <c r="W15" s="59">
        <v>200</v>
      </c>
      <c r="X15" s="59">
        <v>1551</v>
      </c>
      <c r="Y15" s="58">
        <f t="shared" si="6"/>
        <v>77.55</v>
      </c>
    </row>
    <row r="16" spans="1:25" ht="22.8" x14ac:dyDescent="0.4">
      <c r="A16" s="43">
        <v>13</v>
      </c>
      <c r="B16" s="62" t="s">
        <v>31</v>
      </c>
      <c r="C16" s="45">
        <v>220</v>
      </c>
      <c r="D16" s="46">
        <v>220</v>
      </c>
      <c r="E16" s="47">
        <f t="shared" si="1"/>
        <v>100</v>
      </c>
      <c r="F16" s="48">
        <v>140</v>
      </c>
      <c r="G16" s="49">
        <v>160</v>
      </c>
      <c r="H16" s="47">
        <f t="shared" si="2"/>
        <v>114.28571428571428</v>
      </c>
      <c r="I16" s="50">
        <v>1150</v>
      </c>
      <c r="J16" s="49">
        <v>3550</v>
      </c>
      <c r="K16" s="46">
        <f t="shared" si="3"/>
        <v>308.69565217391306</v>
      </c>
      <c r="L16" s="46"/>
      <c r="M16" s="46">
        <v>2400</v>
      </c>
      <c r="N16" s="50">
        <v>1300</v>
      </c>
      <c r="O16" s="49"/>
      <c r="P16" s="52">
        <f t="shared" si="4"/>
        <v>0</v>
      </c>
      <c r="Q16" s="53">
        <v>400</v>
      </c>
      <c r="R16" s="54">
        <v>400</v>
      </c>
      <c r="S16" s="63">
        <f t="shared" si="5"/>
        <v>100</v>
      </c>
      <c r="T16" s="56" t="e">
        <f>R16-#REF!</f>
        <v>#REF!</v>
      </c>
      <c r="U16" s="57">
        <v>254</v>
      </c>
      <c r="V16" s="58">
        <f>((G16*0.45)+(J16*0.35)+(O16/1.33*0.18)+(R16*0.2))/U16*10</f>
        <v>54.9015748031496</v>
      </c>
      <c r="W16" s="59"/>
      <c r="X16" s="59"/>
      <c r="Y16" s="58"/>
    </row>
    <row r="17" spans="1:25" ht="22.8" x14ac:dyDescent="0.4">
      <c r="A17" s="43">
        <v>14</v>
      </c>
      <c r="B17" s="62" t="s">
        <v>32</v>
      </c>
      <c r="C17" s="45">
        <v>983</v>
      </c>
      <c r="D17" s="46">
        <v>983</v>
      </c>
      <c r="E17" s="47">
        <f t="shared" si="1"/>
        <v>100</v>
      </c>
      <c r="F17" s="48">
        <v>445</v>
      </c>
      <c r="G17" s="49">
        <v>503</v>
      </c>
      <c r="H17" s="47">
        <f t="shared" si="2"/>
        <v>113.03370786516854</v>
      </c>
      <c r="I17" s="50">
        <v>0</v>
      </c>
      <c r="J17" s="49">
        <v>2422</v>
      </c>
      <c r="K17" s="46" t="e">
        <f t="shared" si="3"/>
        <v>#DIV/0!</v>
      </c>
      <c r="L17" s="46"/>
      <c r="M17" s="46">
        <v>942</v>
      </c>
      <c r="N17" s="50">
        <v>4650</v>
      </c>
      <c r="O17" s="49">
        <v>1194</v>
      </c>
      <c r="P17" s="52">
        <f t="shared" si="4"/>
        <v>25.677419354838708</v>
      </c>
      <c r="Q17" s="53">
        <v>315</v>
      </c>
      <c r="R17" s="54">
        <v>170</v>
      </c>
      <c r="S17" s="55">
        <f t="shared" si="5"/>
        <v>53.968253968253968</v>
      </c>
      <c r="T17" s="56" t="e">
        <f>R17-#REF!</f>
        <v>#REF!</v>
      </c>
      <c r="U17" s="57">
        <v>380</v>
      </c>
      <c r="V17" s="58">
        <f>((G17*0.45)+(J17*0.35)+(O17/1.33*0.18)+(R17*0.2))/U17*10</f>
        <v>33.411683814800156</v>
      </c>
      <c r="W17" s="59"/>
      <c r="X17" s="59"/>
      <c r="Y17" s="58"/>
    </row>
    <row r="18" spans="1:25" ht="22.8" x14ac:dyDescent="0.4">
      <c r="A18" s="43">
        <v>15</v>
      </c>
      <c r="B18" s="62" t="s">
        <v>33</v>
      </c>
      <c r="C18" s="45">
        <v>1487</v>
      </c>
      <c r="D18" s="46">
        <v>1380</v>
      </c>
      <c r="E18" s="47">
        <f t="shared" si="1"/>
        <v>92.804303967720244</v>
      </c>
      <c r="F18" s="48">
        <v>0</v>
      </c>
      <c r="G18" s="49"/>
      <c r="H18" s="47"/>
      <c r="I18" s="50">
        <v>0</v>
      </c>
      <c r="J18" s="49"/>
      <c r="K18" s="46"/>
      <c r="L18" s="46"/>
      <c r="M18" s="46"/>
      <c r="N18" s="50">
        <v>0</v>
      </c>
      <c r="O18" s="49"/>
      <c r="P18" s="52"/>
      <c r="Q18" s="53">
        <v>0</v>
      </c>
      <c r="R18" s="54"/>
      <c r="S18" s="55"/>
      <c r="T18" s="56" t="e">
        <f>R18-#REF!</f>
        <v>#REF!</v>
      </c>
      <c r="U18" s="57">
        <v>0</v>
      </c>
      <c r="V18" s="58" t="e">
        <f>((G18*0.45)+(J18*0.35)+(O18/1.33*0.18)+(R18*0.2))/U18*10</f>
        <v>#DIV/0!</v>
      </c>
      <c r="W18" s="58"/>
      <c r="X18" s="59"/>
      <c r="Y18" s="58"/>
    </row>
    <row r="19" spans="1:25" ht="22.8" x14ac:dyDescent="0.4">
      <c r="A19" s="43">
        <v>16</v>
      </c>
      <c r="B19" s="62" t="s">
        <v>34</v>
      </c>
      <c r="C19" s="45">
        <v>550</v>
      </c>
      <c r="D19" s="46">
        <v>550</v>
      </c>
      <c r="E19" s="47">
        <f t="shared" si="1"/>
        <v>100</v>
      </c>
      <c r="F19" s="48">
        <v>370</v>
      </c>
      <c r="G19" s="49">
        <v>372</v>
      </c>
      <c r="H19" s="47">
        <f t="shared" si="2"/>
        <v>100.54054054054053</v>
      </c>
      <c r="I19" s="50">
        <v>402</v>
      </c>
      <c r="J19" s="49"/>
      <c r="K19" s="46">
        <f t="shared" si="3"/>
        <v>0</v>
      </c>
      <c r="L19" s="46"/>
      <c r="M19" s="46"/>
      <c r="N19" s="50">
        <v>2690</v>
      </c>
      <c r="O19" s="49">
        <v>2695</v>
      </c>
      <c r="P19" s="52">
        <f t="shared" si="4"/>
        <v>100.18587360594795</v>
      </c>
      <c r="Q19" s="53">
        <v>300</v>
      </c>
      <c r="R19" s="54">
        <v>335</v>
      </c>
      <c r="S19" s="55">
        <f t="shared" si="5"/>
        <v>111.66666666666667</v>
      </c>
      <c r="T19" s="56" t="e">
        <f>R19-#REF!</f>
        <v>#REF!</v>
      </c>
      <c r="U19" s="57">
        <v>257</v>
      </c>
      <c r="V19" s="58">
        <f>((G19*0.45)+(J19*0.35)+(O19/1.33*0.18)+(R19*0.2))/U19*10</f>
        <v>23.312717591644478</v>
      </c>
      <c r="W19" s="58"/>
      <c r="X19" s="59"/>
      <c r="Y19" s="58"/>
    </row>
    <row r="20" spans="1:25" ht="22.8" x14ac:dyDescent="0.4">
      <c r="A20" s="43">
        <v>17</v>
      </c>
      <c r="B20" s="62" t="s">
        <v>35</v>
      </c>
      <c r="C20" s="45">
        <v>360</v>
      </c>
      <c r="D20" s="46">
        <v>360</v>
      </c>
      <c r="E20" s="47">
        <f t="shared" si="1"/>
        <v>100</v>
      </c>
      <c r="F20" s="48">
        <v>154</v>
      </c>
      <c r="G20" s="49">
        <v>180</v>
      </c>
      <c r="H20" s="47">
        <f t="shared" si="2"/>
        <v>116.88311688311688</v>
      </c>
      <c r="I20" s="50">
        <v>0</v>
      </c>
      <c r="J20" s="49"/>
      <c r="K20" s="46"/>
      <c r="L20" s="46"/>
      <c r="M20" s="46"/>
      <c r="N20" s="50">
        <v>2620</v>
      </c>
      <c r="O20" s="49">
        <v>2620</v>
      </c>
      <c r="P20" s="52">
        <f t="shared" si="4"/>
        <v>100</v>
      </c>
      <c r="Q20" s="53">
        <v>100</v>
      </c>
      <c r="R20" s="54">
        <v>100</v>
      </c>
      <c r="S20" s="63">
        <f t="shared" si="5"/>
        <v>100</v>
      </c>
      <c r="T20" s="56" t="e">
        <f>R20-#REF!</f>
        <v>#REF!</v>
      </c>
      <c r="U20" s="57">
        <v>135</v>
      </c>
      <c r="V20" s="58">
        <f>((G20*0.45)+(J20*0.35)+(O20/1.33*0.18)+(R20*0.2))/U20*10</f>
        <v>33.747145641882483</v>
      </c>
      <c r="W20" s="58"/>
      <c r="X20" s="58"/>
      <c r="Y20" s="58"/>
    </row>
    <row r="21" spans="1:25" ht="22.8" x14ac:dyDescent="0.4">
      <c r="A21" s="43">
        <v>18</v>
      </c>
      <c r="B21" s="64" t="s">
        <v>36</v>
      </c>
      <c r="C21" s="45">
        <v>533</v>
      </c>
      <c r="D21" s="46">
        <v>533</v>
      </c>
      <c r="E21" s="47">
        <f t="shared" si="1"/>
        <v>100</v>
      </c>
      <c r="F21" s="48">
        <v>0</v>
      </c>
      <c r="G21" s="49"/>
      <c r="H21" s="47"/>
      <c r="I21" s="50"/>
      <c r="J21" s="49"/>
      <c r="K21" s="46"/>
      <c r="L21" s="46"/>
      <c r="M21" s="46"/>
      <c r="N21" s="50"/>
      <c r="O21" s="49"/>
      <c r="P21" s="52"/>
      <c r="Q21" s="53">
        <v>0</v>
      </c>
      <c r="R21" s="54"/>
      <c r="S21" s="55"/>
      <c r="T21" s="56" t="e">
        <f>R21-#REF!</f>
        <v>#REF!</v>
      </c>
      <c r="U21" s="57">
        <v>0</v>
      </c>
      <c r="V21" s="58"/>
      <c r="W21" s="58"/>
      <c r="X21" s="58"/>
      <c r="Y21" s="58"/>
    </row>
    <row r="22" spans="1:25" ht="22.8" x14ac:dyDescent="0.4">
      <c r="A22" s="43">
        <v>20</v>
      </c>
      <c r="B22" s="64" t="s">
        <v>37</v>
      </c>
      <c r="C22" s="45">
        <v>1763</v>
      </c>
      <c r="D22" s="46">
        <v>1763</v>
      </c>
      <c r="E22" s="47">
        <f t="shared" si="1"/>
        <v>100</v>
      </c>
      <c r="F22" s="48">
        <v>371</v>
      </c>
      <c r="G22" s="49">
        <v>720</v>
      </c>
      <c r="H22" s="47">
        <f t="shared" si="2"/>
        <v>194.0700808625337</v>
      </c>
      <c r="I22" s="50">
        <v>1200</v>
      </c>
      <c r="J22" s="49">
        <v>1200</v>
      </c>
      <c r="K22" s="46">
        <f t="shared" si="3"/>
        <v>100</v>
      </c>
      <c r="L22" s="46">
        <v>1200</v>
      </c>
      <c r="M22" s="46">
        <v>150</v>
      </c>
      <c r="N22" s="50"/>
      <c r="O22" s="49"/>
      <c r="P22" s="52"/>
      <c r="Q22" s="53">
        <v>100</v>
      </c>
      <c r="R22" s="54">
        <v>100</v>
      </c>
      <c r="S22" s="63">
        <f t="shared" si="5"/>
        <v>100</v>
      </c>
      <c r="T22" s="56" t="e">
        <f>R22-#REF!</f>
        <v>#REF!</v>
      </c>
      <c r="U22" s="57">
        <v>217</v>
      </c>
      <c r="V22" s="58">
        <f>((G22*0.45)+(J22*0.35)+(O22/1.33*0.18)+(R22*0.2))/U22*10</f>
        <v>35.207373271889402</v>
      </c>
      <c r="W22" s="58"/>
      <c r="X22" s="58"/>
      <c r="Y22" s="58"/>
    </row>
    <row r="23" spans="1:25" ht="22.8" x14ac:dyDescent="0.4">
      <c r="A23" s="43">
        <v>21</v>
      </c>
      <c r="B23" s="64" t="s">
        <v>38</v>
      </c>
      <c r="C23" s="45">
        <v>0</v>
      </c>
      <c r="D23" s="49"/>
      <c r="E23" s="47"/>
      <c r="F23" s="48">
        <v>0</v>
      </c>
      <c r="G23" s="49"/>
      <c r="H23" s="47"/>
      <c r="I23" s="45"/>
      <c r="J23" s="49"/>
      <c r="K23" s="46"/>
      <c r="L23" s="46"/>
      <c r="M23" s="46"/>
      <c r="N23" s="50"/>
      <c r="O23" s="49"/>
      <c r="P23" s="52"/>
      <c r="Q23" s="53"/>
      <c r="R23" s="54"/>
      <c r="S23" s="55"/>
      <c r="T23" s="56" t="e">
        <f>R23-#REF!</f>
        <v>#REF!</v>
      </c>
      <c r="U23" s="57">
        <v>0</v>
      </c>
      <c r="V23" s="58"/>
      <c r="W23" s="58"/>
      <c r="X23" s="58"/>
      <c r="Y23" s="58"/>
    </row>
    <row r="24" spans="1:25" ht="22.8" x14ac:dyDescent="0.4">
      <c r="A24" s="43">
        <v>22</v>
      </c>
      <c r="B24" s="64" t="s">
        <v>39</v>
      </c>
      <c r="C24" s="45">
        <v>1445</v>
      </c>
      <c r="D24" s="46">
        <v>525</v>
      </c>
      <c r="E24" s="47">
        <f t="shared" si="1"/>
        <v>36.332179930795846</v>
      </c>
      <c r="F24" s="48">
        <v>860</v>
      </c>
      <c r="G24" s="49">
        <v>591</v>
      </c>
      <c r="H24" s="47">
        <f t="shared" si="2"/>
        <v>68.720930232558146</v>
      </c>
      <c r="I24" s="50"/>
      <c r="J24" s="49">
        <v>1434</v>
      </c>
      <c r="K24" s="46"/>
      <c r="L24" s="46"/>
      <c r="M24" s="46"/>
      <c r="N24" s="50">
        <v>13523</v>
      </c>
      <c r="O24" s="49"/>
      <c r="P24" s="52">
        <f t="shared" si="4"/>
        <v>0</v>
      </c>
      <c r="Q24" s="53">
        <v>33</v>
      </c>
      <c r="R24" s="54">
        <v>386</v>
      </c>
      <c r="S24" s="63">
        <f t="shared" si="5"/>
        <v>1169.6969696969697</v>
      </c>
      <c r="T24" s="56" t="e">
        <f>R24-#REF!</f>
        <v>#REF!</v>
      </c>
      <c r="U24" s="57">
        <v>415</v>
      </c>
      <c r="V24" s="58">
        <f>((G24*0.45)+(J24*0.35)+(O24/1.33*0.18)+(R24*0.2))/U24*10</f>
        <v>20.362650602409637</v>
      </c>
      <c r="W24" s="59">
        <v>0</v>
      </c>
      <c r="X24" s="59">
        <v>0</v>
      </c>
      <c r="Y24" s="58">
        <v>0</v>
      </c>
    </row>
    <row r="25" spans="1:25" ht="22.8" x14ac:dyDescent="0.4">
      <c r="A25" s="66">
        <v>23</v>
      </c>
      <c r="B25" s="64" t="s">
        <v>40</v>
      </c>
      <c r="C25" s="45"/>
      <c r="D25" s="46"/>
      <c r="E25" s="47"/>
      <c r="F25" s="50"/>
      <c r="G25" s="49"/>
      <c r="H25" s="47"/>
      <c r="I25" s="50"/>
      <c r="J25" s="49"/>
      <c r="K25" s="46"/>
      <c r="L25" s="46"/>
      <c r="M25" s="46"/>
      <c r="N25" s="50"/>
      <c r="O25" s="49"/>
      <c r="P25" s="52"/>
      <c r="Q25" s="53"/>
      <c r="R25" s="54"/>
      <c r="S25" s="55"/>
      <c r="T25" s="56" t="e">
        <f>R25-#REF!</f>
        <v>#REF!</v>
      </c>
      <c r="U25" s="57">
        <v>0</v>
      </c>
      <c r="V25" s="58"/>
      <c r="W25" s="59"/>
      <c r="X25" s="59"/>
      <c r="Y25" s="58"/>
    </row>
    <row r="26" spans="1:25" ht="22.8" x14ac:dyDescent="0.4">
      <c r="A26" s="66">
        <v>24</v>
      </c>
      <c r="B26" s="64" t="s">
        <v>41</v>
      </c>
      <c r="C26" s="45">
        <v>185</v>
      </c>
      <c r="D26" s="46">
        <v>185</v>
      </c>
      <c r="E26" s="47">
        <f t="shared" si="1"/>
        <v>100</v>
      </c>
      <c r="F26" s="50"/>
      <c r="G26" s="49"/>
      <c r="H26" s="47"/>
      <c r="I26" s="50"/>
      <c r="J26" s="49">
        <v>1600</v>
      </c>
      <c r="K26" s="46"/>
      <c r="L26" s="46"/>
      <c r="M26" s="46"/>
      <c r="N26" s="50"/>
      <c r="O26" s="49"/>
      <c r="P26" s="52"/>
      <c r="Q26" s="53"/>
      <c r="R26" s="54"/>
      <c r="S26" s="55"/>
      <c r="T26" s="56" t="e">
        <f>R26-#REF!</f>
        <v>#REF!</v>
      </c>
      <c r="U26" s="57">
        <v>0</v>
      </c>
      <c r="V26" s="58"/>
      <c r="W26" s="59"/>
      <c r="X26" s="59"/>
      <c r="Y26" s="58"/>
    </row>
    <row r="27" spans="1:25" ht="22.8" x14ac:dyDescent="0.4">
      <c r="A27" s="66">
        <v>25</v>
      </c>
      <c r="B27" s="64" t="s">
        <v>42</v>
      </c>
      <c r="C27" s="45">
        <v>117</v>
      </c>
      <c r="D27" s="46"/>
      <c r="E27" s="47">
        <f t="shared" si="1"/>
        <v>0</v>
      </c>
      <c r="F27" s="50"/>
      <c r="G27" s="49"/>
      <c r="H27" s="47"/>
      <c r="I27" s="50"/>
      <c r="J27" s="49"/>
      <c r="K27" s="46"/>
      <c r="L27" s="46"/>
      <c r="M27" s="46"/>
      <c r="N27" s="50"/>
      <c r="O27" s="49"/>
      <c r="P27" s="52"/>
      <c r="Q27" s="53"/>
      <c r="R27" s="54"/>
      <c r="S27" s="55"/>
      <c r="T27" s="56" t="e">
        <f>R27-#REF!</f>
        <v>#REF!</v>
      </c>
      <c r="U27" s="57">
        <v>0</v>
      </c>
      <c r="V27" s="58"/>
      <c r="W27" s="59"/>
      <c r="X27" s="59"/>
      <c r="Y27" s="58"/>
    </row>
    <row r="28" spans="1:25" ht="22.8" x14ac:dyDescent="0.4">
      <c r="A28" s="66">
        <v>26</v>
      </c>
      <c r="B28" s="64" t="s">
        <v>43</v>
      </c>
      <c r="C28" s="45">
        <v>560</v>
      </c>
      <c r="D28" s="46">
        <v>560</v>
      </c>
      <c r="E28" s="47">
        <f t="shared" si="1"/>
        <v>100</v>
      </c>
      <c r="F28" s="50"/>
      <c r="G28" s="49">
        <v>200</v>
      </c>
      <c r="H28" s="47"/>
      <c r="I28" s="50"/>
      <c r="J28" s="49"/>
      <c r="K28" s="46"/>
      <c r="L28" s="46"/>
      <c r="M28" s="46"/>
      <c r="N28" s="50"/>
      <c r="O28" s="49"/>
      <c r="P28" s="52"/>
      <c r="Q28" s="53"/>
      <c r="R28" s="54"/>
      <c r="S28" s="55"/>
      <c r="T28" s="56" t="e">
        <f>R28-#REF!</f>
        <v>#REF!</v>
      </c>
      <c r="U28" s="57">
        <v>0</v>
      </c>
      <c r="V28" s="58"/>
      <c r="W28" s="59"/>
      <c r="X28" s="59"/>
      <c r="Y28" s="58"/>
    </row>
    <row r="29" spans="1:25" s="70" customFormat="1" ht="22.2" x14ac:dyDescent="0.35">
      <c r="A29" s="67"/>
      <c r="B29" s="68" t="s">
        <v>44</v>
      </c>
      <c r="C29" s="50">
        <f>SUM(C5:C28)</f>
        <v>28256</v>
      </c>
      <c r="D29" s="46">
        <f>SUM(D5:D28)</f>
        <v>27112</v>
      </c>
      <c r="E29" s="47">
        <f t="shared" si="1"/>
        <v>95.951302378255946</v>
      </c>
      <c r="F29" s="50">
        <f>SUM(F5:F28)</f>
        <v>10000</v>
      </c>
      <c r="G29" s="46">
        <f>SUM(G5:G28)</f>
        <v>11484.4</v>
      </c>
      <c r="H29" s="47">
        <f t="shared" si="2"/>
        <v>114.84399999999999</v>
      </c>
      <c r="I29" s="50">
        <f>SUM(I5:I28)</f>
        <v>58700</v>
      </c>
      <c r="J29" s="46">
        <f>SUM(J5:J28)</f>
        <v>99756</v>
      </c>
      <c r="K29" s="46">
        <f t="shared" si="3"/>
        <v>169.94207836456559</v>
      </c>
      <c r="L29" s="46">
        <f>SUM(L5:L28)</f>
        <v>15026.6</v>
      </c>
      <c r="M29" s="46">
        <f>SUM(M5:M28)</f>
        <v>20323.599999999999</v>
      </c>
      <c r="N29" s="50">
        <f>SUM(N5:N28)</f>
        <v>77935</v>
      </c>
      <c r="O29" s="46">
        <f>SUM(O5:O28)</f>
        <v>86233</v>
      </c>
      <c r="P29" s="52">
        <f t="shared" si="4"/>
        <v>110.64733431705909</v>
      </c>
      <c r="Q29" s="53">
        <f>SUM(Q5:Q28)</f>
        <v>10600</v>
      </c>
      <c r="R29" s="60">
        <f>SUM(R5:R28)</f>
        <v>8436</v>
      </c>
      <c r="S29" s="55">
        <f t="shared" si="5"/>
        <v>79.584905660377359</v>
      </c>
      <c r="T29" s="56" t="e">
        <f>R29-#REF!</f>
        <v>#REF!</v>
      </c>
      <c r="U29" s="57">
        <f>SUM(U5:U28)</f>
        <v>13562</v>
      </c>
      <c r="V29" s="58">
        <f>((G29*0.45)+(J29*0.35)+(O29/1.33*0.18)+(R29*0.2))/U29*10</f>
        <v>39.404521146547239</v>
      </c>
      <c r="W29" s="59">
        <f>SUM(W5:W28)</f>
        <v>2047</v>
      </c>
      <c r="X29" s="59">
        <f>SUM(X5:X28)</f>
        <v>41686</v>
      </c>
      <c r="Y29" s="58">
        <f t="shared" si="6"/>
        <v>203.64435759648268</v>
      </c>
    </row>
    <row r="30" spans="1:25" s="77" customFormat="1" ht="22.2" x14ac:dyDescent="0.35">
      <c r="A30" s="71"/>
      <c r="B30" s="72" t="s">
        <v>45</v>
      </c>
      <c r="C30" s="73">
        <v>7635</v>
      </c>
      <c r="D30" s="74">
        <v>7635</v>
      </c>
      <c r="E30" s="47">
        <f t="shared" si="1"/>
        <v>100</v>
      </c>
      <c r="F30" s="73">
        <v>1500</v>
      </c>
      <c r="G30" s="74">
        <v>2000</v>
      </c>
      <c r="H30" s="47">
        <f t="shared" si="2"/>
        <v>133.33333333333331</v>
      </c>
      <c r="I30" s="73">
        <v>4420</v>
      </c>
      <c r="J30" s="74">
        <v>7700</v>
      </c>
      <c r="K30" s="46">
        <f t="shared" si="3"/>
        <v>174.20814479638008</v>
      </c>
      <c r="L30" s="46">
        <v>1500</v>
      </c>
      <c r="M30" s="46"/>
      <c r="N30" s="50">
        <v>9400</v>
      </c>
      <c r="O30" s="75">
        <v>10000</v>
      </c>
      <c r="P30" s="52">
        <f t="shared" si="4"/>
        <v>106.38297872340425</v>
      </c>
      <c r="Q30" s="76">
        <v>5000</v>
      </c>
      <c r="R30" s="65"/>
      <c r="S30" s="55">
        <f t="shared" si="5"/>
        <v>0</v>
      </c>
      <c r="T30" s="56" t="e">
        <f>R30-#REF!</f>
        <v>#REF!</v>
      </c>
      <c r="U30" s="57">
        <v>2390</v>
      </c>
      <c r="V30" s="58">
        <f>((G30*0.45)+(J30*0.35)+(O30/1.33*0.18)+(R30*0.2))/U30*10</f>
        <v>20.704533299776639</v>
      </c>
      <c r="W30" s="58"/>
      <c r="X30" s="58"/>
      <c r="Y30" s="58"/>
    </row>
    <row r="31" spans="1:25" s="85" customFormat="1" ht="21.6" customHeight="1" x14ac:dyDescent="0.35">
      <c r="A31" s="67"/>
      <c r="B31" s="78" t="s">
        <v>46</v>
      </c>
      <c r="C31" s="79">
        <f>SUM(C29:C30)</f>
        <v>35891</v>
      </c>
      <c r="D31" s="80">
        <f>SUM(D29:D30)</f>
        <v>34747</v>
      </c>
      <c r="E31" s="47">
        <f t="shared" si="1"/>
        <v>96.812571396728984</v>
      </c>
      <c r="F31" s="79">
        <f>SUM(F29:F30)</f>
        <v>11500</v>
      </c>
      <c r="G31" s="80">
        <f>SUM(G29:G30)</f>
        <v>13484.4</v>
      </c>
      <c r="H31" s="47">
        <f t="shared" si="2"/>
        <v>117.25565217391305</v>
      </c>
      <c r="I31" s="79">
        <f>SUM(I29:I30)</f>
        <v>63120</v>
      </c>
      <c r="J31" s="80">
        <f>SUM(J29:J30)</f>
        <v>107456</v>
      </c>
      <c r="K31" s="46">
        <f t="shared" si="3"/>
        <v>170.24081115335866</v>
      </c>
      <c r="L31" s="46">
        <f>SUM(L29:L30)</f>
        <v>16526.599999999999</v>
      </c>
      <c r="M31" s="46">
        <f>SUM(M29:M30)</f>
        <v>20323.599999999999</v>
      </c>
      <c r="N31" s="81">
        <f>SUM(N29:N30)</f>
        <v>87335</v>
      </c>
      <c r="O31" s="46">
        <f>SUM(O29:O30)</f>
        <v>96233</v>
      </c>
      <c r="P31" s="52">
        <f t="shared" si="4"/>
        <v>110.18835518406138</v>
      </c>
      <c r="Q31" s="82">
        <f>SUM(Q29:Q30)</f>
        <v>15600</v>
      </c>
      <c r="R31" s="82">
        <f>SUM(R29:R30)</f>
        <v>8436</v>
      </c>
      <c r="S31" s="55">
        <f t="shared" si="5"/>
        <v>54.07692307692308</v>
      </c>
      <c r="T31" s="56" t="e">
        <f>R31-#REF!</f>
        <v>#REF!</v>
      </c>
      <c r="U31" s="83">
        <f>SUM(U29:U30)</f>
        <v>15952</v>
      </c>
      <c r="V31" s="84">
        <f>((G31*0.45)+(J31*0.35)+(O31/1.33*0.18)+(R31*0.2))/U31*10</f>
        <v>36.602805314439557</v>
      </c>
      <c r="W31" s="84"/>
      <c r="X31" s="84"/>
      <c r="Y31" s="58"/>
    </row>
    <row r="32" spans="1:25" s="96" customFormat="1" ht="22.2" x14ac:dyDescent="0.35">
      <c r="A32" s="86"/>
      <c r="B32" s="87" t="s">
        <v>47</v>
      </c>
      <c r="C32" s="88">
        <v>26314</v>
      </c>
      <c r="D32" s="89">
        <v>26314</v>
      </c>
      <c r="E32" s="47">
        <f t="shared" si="1"/>
        <v>100</v>
      </c>
      <c r="F32" s="90">
        <v>10556</v>
      </c>
      <c r="G32" s="89">
        <v>12438</v>
      </c>
      <c r="H32" s="47">
        <f t="shared" si="2"/>
        <v>117.82872300113681</v>
      </c>
      <c r="I32" s="91">
        <v>58000</v>
      </c>
      <c r="J32" s="92">
        <v>86902</v>
      </c>
      <c r="K32" s="46">
        <f t="shared" si="3"/>
        <v>149.83103448275864</v>
      </c>
      <c r="L32" s="92">
        <v>14673</v>
      </c>
      <c r="M32" s="92">
        <v>22281</v>
      </c>
      <c r="N32" s="90">
        <v>59455</v>
      </c>
      <c r="O32" s="92">
        <v>103486</v>
      </c>
      <c r="P32" s="61">
        <f t="shared" si="4"/>
        <v>174.05769069043814</v>
      </c>
      <c r="Q32" s="89">
        <v>13500</v>
      </c>
      <c r="R32" s="89">
        <v>13500</v>
      </c>
      <c r="S32" s="63">
        <f t="shared" si="5"/>
        <v>100</v>
      </c>
      <c r="T32" s="56" t="e">
        <f>R32-#REF!</f>
        <v>#REF!</v>
      </c>
      <c r="U32" s="93">
        <v>13865</v>
      </c>
      <c r="V32" s="94">
        <f>((G32*0.45)+(J32*0.35)+(O32/1.33*0.18)+(R32*0.2))/U32*10</f>
        <v>38.022664305914439</v>
      </c>
      <c r="W32" s="95">
        <v>1874</v>
      </c>
      <c r="X32" s="95">
        <v>27673</v>
      </c>
      <c r="Y32" s="58">
        <f t="shared" si="6"/>
        <v>147.66808964781217</v>
      </c>
    </row>
    <row r="33" spans="1:20" ht="22.8" x14ac:dyDescent="0.4">
      <c r="A33" s="97"/>
      <c r="B33" s="97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9"/>
      <c r="O33" s="98"/>
      <c r="P33" s="98"/>
      <c r="Q33" s="100"/>
      <c r="R33" s="100"/>
      <c r="S33" s="100"/>
      <c r="T33" s="101"/>
    </row>
    <row r="38" spans="1:20" ht="18.45" customHeight="1" x14ac:dyDescent="0.55000000000000004">
      <c r="B38" s="10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</row>
    <row r="39" spans="1:20" ht="10.5" customHeight="1" x14ac:dyDescent="0.55000000000000004">
      <c r="B39" s="102"/>
    </row>
    <row r="40" spans="1:20" ht="36.9" customHeight="1" x14ac:dyDescent="0.55000000000000004">
      <c r="B40" s="102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</row>
  </sheetData>
  <mergeCells count="12">
    <mergeCell ref="F3:H3"/>
    <mergeCell ref="I3:K3"/>
    <mergeCell ref="L3:L4"/>
    <mergeCell ref="M3:M4"/>
    <mergeCell ref="N3:P3"/>
    <mergeCell ref="Q3:T3"/>
    <mergeCell ref="A1:U1"/>
    <mergeCell ref="C2:E3"/>
    <mergeCell ref="F2:T2"/>
    <mergeCell ref="U2:U4"/>
    <mergeCell ref="V2:V4"/>
    <mergeCell ref="W2:Y3"/>
  </mergeCells>
  <pageMargins left="0.31496062992125984" right="0.31496062992125984" top="0.35433070866141736" bottom="0.35433070866141736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22(уборка)</vt:lpstr>
      <vt:lpstr>22(заготовка) </vt:lpstr>
      <vt:lpstr>'22(заготовка) '!Область_печати</vt:lpstr>
      <vt:lpstr>'22(уборка)'!Область_печати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2018-10-22T05:50:40Z</dcterms:created>
  <dcterms:modified xsi:type="dcterms:W3CDTF">2018-10-22T05:51:41Z</dcterms:modified>
</cp:coreProperties>
</file>