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2" r:id="rId1"/>
  </sheets>
  <definedNames>
    <definedName name="_xlnm.Print_Area" localSheetId="0">растениеводство!$A$1:$CF$29</definedName>
  </definedNames>
  <calcPr calcId="145621" refMode="R1C1"/>
</workbook>
</file>

<file path=xl/calcChain.xml><?xml version="1.0" encoding="utf-8"?>
<calcChain xmlns="http://schemas.openxmlformats.org/spreadsheetml/2006/main">
  <c r="BW29" i="2" l="1"/>
  <c r="BR29" i="2"/>
  <c r="BN29" i="2"/>
  <c r="BJ29" i="2"/>
  <c r="FA28" i="2"/>
  <c r="EZ28" i="2"/>
  <c r="FB28" i="2" s="1"/>
  <c r="EX28" i="2"/>
  <c r="ET28" i="2"/>
  <c r="EO28" i="2"/>
  <c r="EJ28" i="2"/>
  <c r="DE28" i="2"/>
  <c r="DB28" i="2"/>
  <c r="CX28" i="2"/>
  <c r="CV28" i="2"/>
  <c r="CC28" i="2"/>
  <c r="BW28" i="2"/>
  <c r="BR28" i="2"/>
  <c r="BN28" i="2"/>
  <c r="BJ28" i="2"/>
  <c r="S28" i="2"/>
  <c r="G28" i="2"/>
  <c r="FV27" i="2"/>
  <c r="FU27" i="2"/>
  <c r="FT27" i="2"/>
  <c r="FS27" i="2"/>
  <c r="FE27" i="2"/>
  <c r="FD27" i="2"/>
  <c r="FC27" i="2"/>
  <c r="EW27" i="2"/>
  <c r="EX27" i="2" s="1"/>
  <c r="EV27" i="2"/>
  <c r="EU27" i="2"/>
  <c r="ES27" i="2"/>
  <c r="ET27" i="2" s="1"/>
  <c r="ER27" i="2"/>
  <c r="EQ27" i="2"/>
  <c r="EP27" i="2"/>
  <c r="EN27" i="2"/>
  <c r="EM27" i="2"/>
  <c r="EO27" i="2" s="1"/>
  <c r="EL27" i="2"/>
  <c r="EK27" i="2"/>
  <c r="EI27" i="2"/>
  <c r="EJ27" i="2" s="1"/>
  <c r="EH27" i="2"/>
  <c r="EG27" i="2"/>
  <c r="EF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J27" i="2"/>
  <c r="DI27" i="2"/>
  <c r="DG27" i="2"/>
  <c r="DD27" i="2"/>
  <c r="DC27" i="2"/>
  <c r="DE27" i="2" s="1"/>
  <c r="DA27" i="2"/>
  <c r="DB27" i="2" s="1"/>
  <c r="CZ27" i="2"/>
  <c r="CY27" i="2"/>
  <c r="CW27" i="2"/>
  <c r="CX27" i="2" s="1"/>
  <c r="CS27" i="2"/>
  <c r="CV27" i="2" s="1"/>
  <c r="CR27" i="2"/>
  <c r="CQ27" i="2"/>
  <c r="CP27" i="2"/>
  <c r="CO27" i="2"/>
  <c r="CN27" i="2"/>
  <c r="CM27" i="2"/>
  <c r="CL27" i="2"/>
  <c r="CK27" i="2"/>
  <c r="CH27" i="2"/>
  <c r="CJ27" i="2" s="1"/>
  <c r="CF27" i="2"/>
  <c r="CB27" i="2"/>
  <c r="CA27" i="2"/>
  <c r="BZ27" i="2"/>
  <c r="BY27" i="2"/>
  <c r="BV27" i="2"/>
  <c r="BU27" i="2"/>
  <c r="BW27" i="2" s="1"/>
  <c r="BT27" i="2"/>
  <c r="BQ27" i="2"/>
  <c r="BR27" i="2" s="1"/>
  <c r="BP27" i="2"/>
  <c r="BM27" i="2"/>
  <c r="BN27" i="2" s="1"/>
  <c r="BL27" i="2"/>
  <c r="BI27" i="2"/>
  <c r="BJ27" i="2" s="1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R27" i="2"/>
  <c r="T27" i="2" s="1"/>
  <c r="Q27" i="2"/>
  <c r="S27" i="2" s="1"/>
  <c r="P27" i="2"/>
  <c r="O27" i="2"/>
  <c r="N27" i="2"/>
  <c r="M27" i="2"/>
  <c r="L27" i="2"/>
  <c r="K27" i="2"/>
  <c r="J27" i="2"/>
  <c r="I27" i="2"/>
  <c r="F27" i="2"/>
  <c r="H27" i="2" s="1"/>
  <c r="E27" i="2"/>
  <c r="G27" i="2" s="1"/>
  <c r="D27" i="2"/>
  <c r="C27" i="2"/>
  <c r="DH26" i="2"/>
  <c r="DK26" i="2" s="1"/>
  <c r="DF26" i="2"/>
  <c r="DE26" i="2"/>
  <c r="CX26" i="2"/>
  <c r="CV26" i="2"/>
  <c r="CU26" i="2"/>
  <c r="CT26" i="2"/>
  <c r="CM26" i="2"/>
  <c r="CK26" i="2"/>
  <c r="CJ26" i="2"/>
  <c r="CI26" i="2"/>
  <c r="CC26" i="2"/>
  <c r="BX26" i="2"/>
  <c r="BS26" i="2"/>
  <c r="BO26" i="2"/>
  <c r="CD26" i="2" s="1"/>
  <c r="BN26" i="2"/>
  <c r="BK26" i="2"/>
  <c r="BJ26" i="2"/>
  <c r="T26" i="2"/>
  <c r="S26" i="2"/>
  <c r="H26" i="2"/>
  <c r="G26" i="2"/>
  <c r="DF25" i="2"/>
  <c r="DB25" i="2"/>
  <c r="BX25" i="2"/>
  <c r="BS25" i="2"/>
  <c r="BO25" i="2"/>
  <c r="BK25" i="2"/>
  <c r="T25" i="2"/>
  <c r="H25" i="2"/>
  <c r="CC24" i="2"/>
  <c r="BX24" i="2"/>
  <c r="BS24" i="2"/>
  <c r="BR24" i="2"/>
  <c r="BO24" i="2"/>
  <c r="CD24" i="2" s="1"/>
  <c r="BN24" i="2"/>
  <c r="BK24" i="2"/>
  <c r="BJ24" i="2"/>
  <c r="FA23" i="2"/>
  <c r="EZ23" i="2"/>
  <c r="FB23" i="2" s="1"/>
  <c r="EY23" i="2"/>
  <c r="ET23" i="2"/>
  <c r="EO23" i="2"/>
  <c r="EJ23" i="2"/>
  <c r="DF23" i="2"/>
  <c r="DE23" i="2"/>
  <c r="CX23" i="2"/>
  <c r="CV23" i="2"/>
  <c r="CU23" i="2"/>
  <c r="CT23" i="2"/>
  <c r="CM23" i="2"/>
  <c r="CK23" i="2"/>
  <c r="CJ23" i="2"/>
  <c r="CI23" i="2"/>
  <c r="BX23" i="2"/>
  <c r="BS23" i="2"/>
  <c r="BO23" i="2"/>
  <c r="BK23" i="2"/>
  <c r="BJ23" i="2"/>
  <c r="T23" i="2"/>
  <c r="S23" i="2"/>
  <c r="H23" i="2"/>
  <c r="G23" i="2"/>
  <c r="DF22" i="2"/>
  <c r="DE22" i="2"/>
  <c r="CX22" i="2"/>
  <c r="CV22" i="2"/>
  <c r="CU22" i="2"/>
  <c r="CT22" i="2"/>
  <c r="CM22" i="2"/>
  <c r="CK22" i="2"/>
  <c r="CJ22" i="2"/>
  <c r="CI22" i="2"/>
  <c r="BX22" i="2"/>
  <c r="BS22" i="2"/>
  <c r="BO22" i="2"/>
  <c r="BK22" i="2"/>
  <c r="T22" i="2"/>
  <c r="S22" i="2"/>
  <c r="H22" i="2"/>
  <c r="G22" i="2"/>
  <c r="DF21" i="2"/>
  <c r="DE21" i="2"/>
  <c r="CX21" i="2"/>
  <c r="CV21" i="2"/>
  <c r="CU21" i="2"/>
  <c r="CT21" i="2"/>
  <c r="CM21" i="2"/>
  <c r="CK21" i="2"/>
  <c r="CJ21" i="2"/>
  <c r="CI21" i="2"/>
  <c r="BX21" i="2"/>
  <c r="BS21" i="2"/>
  <c r="BO21" i="2"/>
  <c r="BK21" i="2"/>
  <c r="T21" i="2"/>
  <c r="S21" i="2"/>
  <c r="H21" i="2"/>
  <c r="G21" i="2"/>
  <c r="DK20" i="2"/>
  <c r="DH20" i="2"/>
  <c r="DF20" i="2"/>
  <c r="DE20" i="2"/>
  <c r="CX20" i="2"/>
  <c r="CV20" i="2"/>
  <c r="CU20" i="2"/>
  <c r="CT20" i="2"/>
  <c r="CM20" i="2"/>
  <c r="CK20" i="2"/>
  <c r="CJ20" i="2"/>
  <c r="CI20" i="2"/>
  <c r="CC20" i="2"/>
  <c r="BX20" i="2"/>
  <c r="BW20" i="2"/>
  <c r="BS20" i="2"/>
  <c r="CD20" i="2" s="1"/>
  <c r="BO20" i="2"/>
  <c r="BN20" i="2"/>
  <c r="BK20" i="2"/>
  <c r="BJ20" i="2"/>
  <c r="T20" i="2"/>
  <c r="S20" i="2"/>
  <c r="H20" i="2"/>
  <c r="G20" i="2"/>
  <c r="DH19" i="2"/>
  <c r="DK19" i="2" s="1"/>
  <c r="DF19" i="2"/>
  <c r="DE19" i="2"/>
  <c r="CX19" i="2"/>
  <c r="CV19" i="2"/>
  <c r="CU19" i="2"/>
  <c r="CT19" i="2"/>
  <c r="CM19" i="2"/>
  <c r="CK19" i="2"/>
  <c r="CJ19" i="2"/>
  <c r="CI19" i="2"/>
  <c r="CC19" i="2"/>
  <c r="BX19" i="2"/>
  <c r="BW19" i="2"/>
  <c r="BS19" i="2"/>
  <c r="BR19" i="2"/>
  <c r="BO19" i="2"/>
  <c r="CD19" i="2" s="1"/>
  <c r="BN19" i="2"/>
  <c r="BK19" i="2"/>
  <c r="BJ19" i="2"/>
  <c r="T19" i="2"/>
  <c r="S19" i="2"/>
  <c r="H19" i="2"/>
  <c r="G19" i="2"/>
  <c r="EJ18" i="2"/>
  <c r="DK18" i="2"/>
  <c r="DH18" i="2"/>
  <c r="DF18" i="2"/>
  <c r="DE18" i="2"/>
  <c r="CX18" i="2"/>
  <c r="CV18" i="2"/>
  <c r="CU18" i="2"/>
  <c r="CT18" i="2"/>
  <c r="CM18" i="2"/>
  <c r="CK18" i="2"/>
  <c r="CJ18" i="2"/>
  <c r="CI18" i="2"/>
  <c r="CC18" i="2"/>
  <c r="BX18" i="2"/>
  <c r="BW18" i="2"/>
  <c r="BS18" i="2"/>
  <c r="BR18" i="2"/>
  <c r="BO18" i="2"/>
  <c r="CD18" i="2" s="1"/>
  <c r="BN18" i="2"/>
  <c r="BK18" i="2"/>
  <c r="BJ18" i="2"/>
  <c r="T18" i="2"/>
  <c r="S18" i="2"/>
  <c r="H18" i="2"/>
  <c r="G18" i="2"/>
  <c r="EJ17" i="2"/>
  <c r="DH17" i="2"/>
  <c r="DK17" i="2" s="1"/>
  <c r="DF17" i="2"/>
  <c r="DE17" i="2"/>
  <c r="CX17" i="2"/>
  <c r="CV17" i="2"/>
  <c r="CU17" i="2"/>
  <c r="CT17" i="2"/>
  <c r="CM17" i="2"/>
  <c r="CK17" i="2"/>
  <c r="CJ17" i="2"/>
  <c r="CI17" i="2"/>
  <c r="CC17" i="2"/>
  <c r="BX17" i="2"/>
  <c r="BW17" i="2"/>
  <c r="BS17" i="2"/>
  <c r="BO17" i="2"/>
  <c r="CD17" i="2" s="1"/>
  <c r="BN17" i="2"/>
  <c r="BK17" i="2"/>
  <c r="BJ17" i="2"/>
  <c r="T17" i="2"/>
  <c r="S17" i="2"/>
  <c r="H17" i="2"/>
  <c r="G17" i="2"/>
  <c r="DK16" i="2"/>
  <c r="DH16" i="2"/>
  <c r="DF16" i="2"/>
  <c r="DE16" i="2"/>
  <c r="DB16" i="2"/>
  <c r="CX16" i="2"/>
  <c r="CV16" i="2"/>
  <c r="CU16" i="2"/>
  <c r="CT16" i="2"/>
  <c r="CM16" i="2"/>
  <c r="CK16" i="2"/>
  <c r="CJ16" i="2"/>
  <c r="CI16" i="2"/>
  <c r="CC16" i="2"/>
  <c r="BX16" i="2"/>
  <c r="BW16" i="2"/>
  <c r="BS16" i="2"/>
  <c r="BR16" i="2"/>
  <c r="BO16" i="2"/>
  <c r="CD16" i="2" s="1"/>
  <c r="BN16" i="2"/>
  <c r="BK16" i="2"/>
  <c r="BJ16" i="2"/>
  <c r="T16" i="2"/>
  <c r="S16" i="2"/>
  <c r="H16" i="2"/>
  <c r="G16" i="2"/>
  <c r="EJ15" i="2"/>
  <c r="DK15" i="2"/>
  <c r="DH15" i="2"/>
  <c r="DF15" i="2"/>
  <c r="DE15" i="2"/>
  <c r="CX15" i="2"/>
  <c r="CV15" i="2"/>
  <c r="CU15" i="2"/>
  <c r="CT15" i="2"/>
  <c r="CM15" i="2"/>
  <c r="CK15" i="2"/>
  <c r="CJ15" i="2"/>
  <c r="CI15" i="2"/>
  <c r="CC15" i="2"/>
  <c r="BX15" i="2"/>
  <c r="BW15" i="2"/>
  <c r="BS15" i="2"/>
  <c r="BR15" i="2"/>
  <c r="BO15" i="2"/>
  <c r="CD15" i="2" s="1"/>
  <c r="BN15" i="2"/>
  <c r="BK15" i="2"/>
  <c r="BJ15" i="2"/>
  <c r="T15" i="2"/>
  <c r="S15" i="2"/>
  <c r="H15" i="2"/>
  <c r="G15" i="2"/>
  <c r="EJ14" i="2"/>
  <c r="DH14" i="2"/>
  <c r="DK14" i="2" s="1"/>
  <c r="DF14" i="2"/>
  <c r="DE14" i="2"/>
  <c r="CX14" i="2"/>
  <c r="CV14" i="2"/>
  <c r="CU14" i="2"/>
  <c r="CT14" i="2"/>
  <c r="CM14" i="2"/>
  <c r="CK14" i="2"/>
  <c r="CJ14" i="2"/>
  <c r="CI14" i="2"/>
  <c r="CC14" i="2"/>
  <c r="BX14" i="2"/>
  <c r="BW14" i="2"/>
  <c r="BS14" i="2"/>
  <c r="BR14" i="2"/>
  <c r="BO14" i="2"/>
  <c r="CD14" i="2" s="1"/>
  <c r="BN14" i="2"/>
  <c r="BK14" i="2"/>
  <c r="BJ14" i="2"/>
  <c r="T14" i="2"/>
  <c r="S14" i="2"/>
  <c r="H14" i="2"/>
  <c r="G14" i="2"/>
  <c r="EJ13" i="2"/>
  <c r="DK13" i="2"/>
  <c r="DH13" i="2"/>
  <c r="DF13" i="2"/>
  <c r="DE13" i="2"/>
  <c r="CX13" i="2"/>
  <c r="CV13" i="2"/>
  <c r="CU13" i="2"/>
  <c r="CT13" i="2"/>
  <c r="CM13" i="2"/>
  <c r="CK13" i="2"/>
  <c r="CJ13" i="2"/>
  <c r="CI13" i="2"/>
  <c r="CC13" i="2"/>
  <c r="BX13" i="2"/>
  <c r="CD13" i="2" s="1"/>
  <c r="BS13" i="2"/>
  <c r="BR13" i="2"/>
  <c r="BO13" i="2"/>
  <c r="BN13" i="2"/>
  <c r="BK13" i="2"/>
  <c r="BJ13" i="2"/>
  <c r="T13" i="2"/>
  <c r="S13" i="2"/>
  <c r="H13" i="2"/>
  <c r="G13" i="2"/>
  <c r="FA12" i="2"/>
  <c r="FB12" i="2" s="1"/>
  <c r="EZ12" i="2"/>
  <c r="EZ27" i="2" s="1"/>
  <c r="EY12" i="2"/>
  <c r="EY27" i="2" s="1"/>
  <c r="EX12" i="2"/>
  <c r="ET12" i="2"/>
  <c r="EO12" i="2"/>
  <c r="EJ12" i="2"/>
  <c r="DH12" i="2"/>
  <c r="DK12" i="2" s="1"/>
  <c r="DF12" i="2"/>
  <c r="DE12" i="2"/>
  <c r="CX12" i="2"/>
  <c r="CV12" i="2"/>
  <c r="CU12" i="2"/>
  <c r="CT12" i="2"/>
  <c r="CM12" i="2"/>
  <c r="CK12" i="2"/>
  <c r="CJ12" i="2"/>
  <c r="CI12" i="2"/>
  <c r="CC12" i="2"/>
  <c r="BX12" i="2"/>
  <c r="BW12" i="2"/>
  <c r="BS12" i="2"/>
  <c r="BR12" i="2"/>
  <c r="BO12" i="2"/>
  <c r="CD12" i="2" s="1"/>
  <c r="BN12" i="2"/>
  <c r="BK12" i="2"/>
  <c r="BJ12" i="2"/>
  <c r="AM12" i="2"/>
  <c r="T12" i="2"/>
  <c r="S12" i="2"/>
  <c r="H12" i="2"/>
  <c r="G12" i="2"/>
  <c r="EJ11" i="2"/>
  <c r="DH11" i="2"/>
  <c r="DK11" i="2" s="1"/>
  <c r="DF11" i="2"/>
  <c r="DE11" i="2"/>
  <c r="CX11" i="2"/>
  <c r="CV11" i="2"/>
  <c r="CU11" i="2"/>
  <c r="CT11" i="2"/>
  <c r="CM11" i="2"/>
  <c r="CK11" i="2"/>
  <c r="CJ11" i="2"/>
  <c r="CI11" i="2"/>
  <c r="CC11" i="2"/>
  <c r="BX11" i="2"/>
  <c r="BW11" i="2"/>
  <c r="BS11" i="2"/>
  <c r="BR11" i="2"/>
  <c r="BO11" i="2"/>
  <c r="CD11" i="2" s="1"/>
  <c r="BN11" i="2"/>
  <c r="BK11" i="2"/>
  <c r="BJ11" i="2"/>
  <c r="T11" i="2"/>
  <c r="S11" i="2"/>
  <c r="H11" i="2"/>
  <c r="G11" i="2"/>
  <c r="EJ10" i="2"/>
  <c r="DK10" i="2"/>
  <c r="DH10" i="2"/>
  <c r="DF10" i="2"/>
  <c r="DE10" i="2"/>
  <c r="CX10" i="2"/>
  <c r="CV10" i="2"/>
  <c r="CU10" i="2"/>
  <c r="CT10" i="2"/>
  <c r="CM10" i="2"/>
  <c r="CK10" i="2"/>
  <c r="CJ10" i="2"/>
  <c r="CI10" i="2"/>
  <c r="CC10" i="2"/>
  <c r="BX10" i="2"/>
  <c r="CD10" i="2" s="1"/>
  <c r="BS10" i="2"/>
  <c r="BR10" i="2"/>
  <c r="BO10" i="2"/>
  <c r="BN10" i="2"/>
  <c r="BK10" i="2"/>
  <c r="BJ10" i="2"/>
  <c r="T10" i="2"/>
  <c r="S10" i="2"/>
  <c r="H10" i="2"/>
  <c r="G10" i="2"/>
  <c r="DH9" i="2"/>
  <c r="DK9" i="2" s="1"/>
  <c r="DF9" i="2"/>
  <c r="DE9" i="2"/>
  <c r="CX9" i="2"/>
  <c r="CV9" i="2"/>
  <c r="CU9" i="2"/>
  <c r="CT9" i="2"/>
  <c r="CM9" i="2"/>
  <c r="CK9" i="2"/>
  <c r="CJ9" i="2"/>
  <c r="CI9" i="2"/>
  <c r="CC9" i="2"/>
  <c r="BX9" i="2"/>
  <c r="BW9" i="2"/>
  <c r="BS9" i="2"/>
  <c r="BR9" i="2"/>
  <c r="BO9" i="2"/>
  <c r="CD9" i="2" s="1"/>
  <c r="BN9" i="2"/>
  <c r="BK9" i="2"/>
  <c r="BJ9" i="2"/>
  <c r="T9" i="2"/>
  <c r="S9" i="2"/>
  <c r="H9" i="2"/>
  <c r="G9" i="2"/>
  <c r="EJ8" i="2"/>
  <c r="DK8" i="2"/>
  <c r="DH8" i="2"/>
  <c r="DF8" i="2"/>
  <c r="DE8" i="2"/>
  <c r="CX8" i="2"/>
  <c r="CV8" i="2"/>
  <c r="CU8" i="2"/>
  <c r="CT8" i="2"/>
  <c r="CM8" i="2"/>
  <c r="CK8" i="2"/>
  <c r="CJ8" i="2"/>
  <c r="CI8" i="2"/>
  <c r="CC8" i="2"/>
  <c r="BX8" i="2"/>
  <c r="BW8" i="2"/>
  <c r="BS8" i="2"/>
  <c r="BR8" i="2"/>
  <c r="BO8" i="2"/>
  <c r="CD8" i="2" s="1"/>
  <c r="BN8" i="2"/>
  <c r="BK8" i="2"/>
  <c r="BJ8" i="2"/>
  <c r="T8" i="2"/>
  <c r="S8" i="2"/>
  <c r="H8" i="2"/>
  <c r="G8" i="2"/>
  <c r="DK7" i="2"/>
  <c r="DH7" i="2"/>
  <c r="DF7" i="2"/>
  <c r="DE7" i="2"/>
  <c r="CX7" i="2"/>
  <c r="CV7" i="2"/>
  <c r="CU7" i="2"/>
  <c r="CT7" i="2"/>
  <c r="CM7" i="2"/>
  <c r="CK7" i="2"/>
  <c r="CJ7" i="2"/>
  <c r="CI7" i="2"/>
  <c r="CC7" i="2"/>
  <c r="BX7" i="2"/>
  <c r="BW7" i="2"/>
  <c r="BS7" i="2"/>
  <c r="BR7" i="2"/>
  <c r="BO7" i="2"/>
  <c r="CD7" i="2" s="1"/>
  <c r="BN7" i="2"/>
  <c r="BK7" i="2"/>
  <c r="BJ7" i="2"/>
  <c r="T7" i="2"/>
  <c r="S7" i="2"/>
  <c r="H7" i="2"/>
  <c r="G7" i="2"/>
  <c r="DH6" i="2"/>
  <c r="DF6" i="2"/>
  <c r="DE6" i="2"/>
  <c r="CX6" i="2"/>
  <c r="CV6" i="2"/>
  <c r="CU6" i="2"/>
  <c r="CT6" i="2"/>
  <c r="CM6" i="2"/>
  <c r="CK6" i="2"/>
  <c r="CJ6" i="2"/>
  <c r="CI6" i="2"/>
  <c r="CI27" i="2" s="1"/>
  <c r="BX6" i="2"/>
  <c r="BS6" i="2"/>
  <c r="BO6" i="2"/>
  <c r="BK6" i="2"/>
  <c r="T6" i="2"/>
  <c r="S6" i="2"/>
  <c r="H6" i="2"/>
  <c r="G6" i="2"/>
  <c r="EJ5" i="2"/>
  <c r="DK5" i="2"/>
  <c r="DH5" i="2"/>
  <c r="DH27" i="2" s="1"/>
  <c r="DK27" i="2" s="1"/>
  <c r="DF5" i="2"/>
  <c r="DF27" i="2" s="1"/>
  <c r="DE5" i="2"/>
  <c r="CX5" i="2"/>
  <c r="CV5" i="2"/>
  <c r="CU5" i="2"/>
  <c r="CT5" i="2"/>
  <c r="CM5" i="2"/>
  <c r="CK5" i="2"/>
  <c r="CJ5" i="2"/>
  <c r="CI5" i="2"/>
  <c r="CC5" i="2"/>
  <c r="BX5" i="2"/>
  <c r="BX27" i="2" s="1"/>
  <c r="BW5" i="2"/>
  <c r="BS5" i="2"/>
  <c r="BS27" i="2" s="1"/>
  <c r="BR5" i="2"/>
  <c r="BO5" i="2"/>
  <c r="BO27" i="2" s="1"/>
  <c r="CD27" i="2" s="1"/>
  <c r="BN5" i="2"/>
  <c r="BK5" i="2"/>
  <c r="BK27" i="2" s="1"/>
  <c r="BJ5" i="2"/>
  <c r="T5" i="2"/>
  <c r="S5" i="2"/>
  <c r="H5" i="2"/>
  <c r="G5" i="2"/>
  <c r="CD5" i="2" l="1"/>
  <c r="CC27" i="2"/>
  <c r="CU27" i="2"/>
  <c r="FA27" i="2"/>
  <c r="FB27" i="2" s="1"/>
  <c r="CT27" i="2"/>
</calcChain>
</file>

<file path=xl/sharedStrings.xml><?xml version="1.0" encoding="utf-8"?>
<sst xmlns="http://schemas.openxmlformats.org/spreadsheetml/2006/main" count="230" uniqueCount="141">
  <si>
    <t>Наименование хозяйства</t>
  </si>
  <si>
    <t>2013 год</t>
  </si>
  <si>
    <t>ООО Россия</t>
  </si>
  <si>
    <t>ООО ВерА</t>
  </si>
  <si>
    <t>ООО Родина</t>
  </si>
  <si>
    <t>СПК Победа</t>
  </si>
  <si>
    <t>СПК Держава</t>
  </si>
  <si>
    <t>просо</t>
  </si>
  <si>
    <t>СПК Трактор</t>
  </si>
  <si>
    <t>клевер</t>
  </si>
  <si>
    <t>СПК Югдон</t>
  </si>
  <si>
    <t>СПК Заря</t>
  </si>
  <si>
    <t>люцерна</t>
  </si>
  <si>
    <t>ООО Исток</t>
  </si>
  <si>
    <t>СПК Кр.Октябрь</t>
  </si>
  <si>
    <t>ООО Какси</t>
  </si>
  <si>
    <t>СПК Луч</t>
  </si>
  <si>
    <t>ООО Туташево</t>
  </si>
  <si>
    <t>ООО Дружба</t>
  </si>
  <si>
    <t>ООО Петухово</t>
  </si>
  <si>
    <t>ООО Новобиинское</t>
  </si>
  <si>
    <t>КФХ</t>
  </si>
  <si>
    <t>ИТОГО</t>
  </si>
  <si>
    <t>Оперативные данные по полевым работам по Можгинскому району на 21 июля  2014 года</t>
  </si>
  <si>
    <t>Протравливание семян, тонн</t>
  </si>
  <si>
    <t>Б О Р О Н О В А Н И Е, га</t>
  </si>
  <si>
    <t>П О Д К О Р М К А, га</t>
  </si>
  <si>
    <t>ПОСЕВ, га</t>
  </si>
  <si>
    <t>Посев яровых зерновых и зернобобовых, га</t>
  </si>
  <si>
    <t>Посев льна, га</t>
  </si>
  <si>
    <t xml:space="preserve">работало агрегатов </t>
  </si>
  <si>
    <t>Посев кукурузы, га</t>
  </si>
  <si>
    <t>Посев однолетних трав, га</t>
  </si>
  <si>
    <t>в том числе</t>
  </si>
  <si>
    <t>Гибель озимых культур, га</t>
  </si>
  <si>
    <t>Пересев  озимых,     га(какой культурой)</t>
  </si>
  <si>
    <t>Посадка картофеля, га</t>
  </si>
  <si>
    <t>Посев овощей, га</t>
  </si>
  <si>
    <t>Посев многолетних трав, га</t>
  </si>
  <si>
    <t>Хим. Прополка</t>
  </si>
  <si>
    <t>Борьба с    вредителями,   га</t>
  </si>
  <si>
    <t>Хим.прополка, га</t>
  </si>
  <si>
    <t>Междурядная обработка  га</t>
  </si>
  <si>
    <t>скошено сеяных и естественных трав,га</t>
  </si>
  <si>
    <t>Заготовлено, тонн</t>
  </si>
  <si>
    <t>в том числе сенаж в пленке, тонн</t>
  </si>
  <si>
    <t>ц.к.ед на усл.голову</t>
  </si>
  <si>
    <t>за день, ц.к.ед</t>
  </si>
  <si>
    <t xml:space="preserve">заготовка на стороне </t>
  </si>
  <si>
    <t>ФАКТ УБОРКИ</t>
  </si>
  <si>
    <t>Уборка зерновых культур (МСХ)</t>
  </si>
  <si>
    <t>Работало комбайнов</t>
  </si>
  <si>
    <t>теребление льна, га</t>
  </si>
  <si>
    <t>вспашка зяби,   га</t>
  </si>
  <si>
    <t>подготовка почвы под посев, га</t>
  </si>
  <si>
    <t>Посев озимых культур, га</t>
  </si>
  <si>
    <t>Засыпка семян, тонн</t>
  </si>
  <si>
    <t>Закуп фуражного зерна,т</t>
  </si>
  <si>
    <t>условное поголовье, голов</t>
  </si>
  <si>
    <t>Скошено, га</t>
  </si>
  <si>
    <t>сено</t>
  </si>
  <si>
    <t>сенаж</t>
  </si>
  <si>
    <t>силос</t>
  </si>
  <si>
    <t>Картофель</t>
  </si>
  <si>
    <t>овощи</t>
  </si>
  <si>
    <t>ВСЕГО ОВОЩЕЙ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</si>
  <si>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</si>
  <si>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</si>
  <si>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</si>
  <si>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</si>
  <si>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</si>
  <si>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</si>
  <si>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</si>
  <si>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</si>
  <si>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суд.          трава</t>
  </si>
  <si>
    <t>овес               +вика</t>
  </si>
  <si>
    <t>прочие</t>
  </si>
  <si>
    <t>план</t>
  </si>
  <si>
    <t>факт</t>
  </si>
  <si>
    <t>капуста</t>
  </si>
  <si>
    <t>свекла</t>
  </si>
  <si>
    <t>морковь</t>
  </si>
  <si>
    <t>злаковые</t>
  </si>
  <si>
    <t>донник</t>
  </si>
  <si>
    <t>прочие,смесь</t>
  </si>
  <si>
    <t>овощей</t>
  </si>
  <si>
    <t>кукурузы</t>
  </si>
  <si>
    <t>силосная масса</t>
  </si>
  <si>
    <t>солома,                                          тонн</t>
  </si>
  <si>
    <t>осталось, га</t>
  </si>
  <si>
    <t>урожайность, ц/га</t>
  </si>
  <si>
    <t>Убрано ,га</t>
  </si>
  <si>
    <t>%</t>
  </si>
  <si>
    <t>за день</t>
  </si>
  <si>
    <t>гибель озимых</t>
  </si>
  <si>
    <t>зябь/мн.травы</t>
  </si>
  <si>
    <t>оз.культу/мн.трав</t>
  </si>
  <si>
    <t>кукуруза</t>
  </si>
  <si>
    <t>картофеля</t>
  </si>
  <si>
    <t>за день,га</t>
  </si>
  <si>
    <t>за день, т</t>
  </si>
  <si>
    <t>план (готовый силос)</t>
  </si>
  <si>
    <r>
      <t xml:space="preserve">план </t>
    </r>
    <r>
      <rPr>
        <i/>
        <sz val="10"/>
        <rFont val="Arial Cyr"/>
        <charset val="204"/>
      </rPr>
      <t>(зеленой массы на силос)</t>
    </r>
  </si>
  <si>
    <t>за день,т</t>
  </si>
  <si>
    <t>га</t>
  </si>
  <si>
    <t>2013 г ц.к.ед</t>
  </si>
  <si>
    <t xml:space="preserve">убрано на зерно, га </t>
  </si>
  <si>
    <t>за день, га</t>
  </si>
  <si>
    <t>% уборки</t>
  </si>
  <si>
    <t>валовый сбор, тонн</t>
  </si>
  <si>
    <t>План, га</t>
  </si>
  <si>
    <t>убрано озимых,га</t>
  </si>
  <si>
    <t>Погибло,га</t>
  </si>
  <si>
    <t>на корма</t>
  </si>
  <si>
    <t>на зерно</t>
  </si>
  <si>
    <t>валовый сбор,           тонн</t>
  </si>
  <si>
    <t>урожайность,ц/га</t>
  </si>
  <si>
    <t>задание МСХ</t>
  </si>
  <si>
    <t>переходящий фонд                                 план  факт</t>
  </si>
  <si>
    <t>яровые зерновые+(страх.фонд)            план   факт</t>
  </si>
  <si>
    <t>льна долгунца</t>
  </si>
  <si>
    <t>мн.       трав</t>
  </si>
  <si>
    <t>зерно,га</t>
  </si>
  <si>
    <t>сено с прошл. Года</t>
  </si>
  <si>
    <t>солома</t>
  </si>
  <si>
    <t>факт уборки</t>
  </si>
  <si>
    <t>план, га</t>
  </si>
  <si>
    <t>гибель, га</t>
  </si>
  <si>
    <t>факт, га</t>
  </si>
  <si>
    <t>тонн</t>
  </si>
  <si>
    <t>ц/га</t>
  </si>
  <si>
    <t>гибель,га</t>
  </si>
  <si>
    <t>ЗЯБЬ</t>
  </si>
  <si>
    <t>посев</t>
  </si>
  <si>
    <t>скошено</t>
  </si>
  <si>
    <t>ООО Рус Пычас</t>
  </si>
  <si>
    <t>ООО Изошур</t>
  </si>
  <si>
    <t>ООО Малая Кибья</t>
  </si>
  <si>
    <t>ООО Сельфон</t>
  </si>
  <si>
    <t>Колос+ТерраНова</t>
  </si>
  <si>
    <t>ООО 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</si>
</sst>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i/>
      <sz val="18"/>
      <name val="Arial Cyr"/>
      <charset val="204"/>
    </font>
    <font>
      <b/>
      <i/>
      <sz val="20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Arial Cyr"/>
      <charset val="204"/>
    </font>
    <font>
      <i/>
      <sz val="11"/>
      <color indexed="41"/>
      <name val="Arial Cyr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10"/>
      <name val="Arial Cyr"/>
      <charset val="204"/>
    </font>
    <font>
      <b/>
      <sz val="13"/>
      <color theme="1"/>
      <name val="Arial Cyr"/>
      <charset val="204"/>
    </font>
    <font>
      <b/>
      <sz val="13"/>
      <color rgb="FFFF0000"/>
      <name val="Arial Cyr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Cambria"/>
      <family val="1"/>
      <charset val="204"/>
      <scheme val="major"/>
    </font>
    <font>
      <b/>
      <i/>
      <sz val="13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sz val="14"/>
      <name val="Arial Cyr"/>
      <charset val="204"/>
    </font>
    <font>
      <sz val="10"/>
      <color indexed="4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6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9" fillId="2" borderId="6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0" fillId="2" borderId="0" xfId="0" applyFont="1" applyFill="1"/>
    <xf numFmtId="0" fontId="10" fillId="3" borderId="0" xfId="0" applyFont="1" applyFill="1"/>
    <xf numFmtId="0" fontId="10" fillId="0" borderId="0" xfId="0" applyFont="1" applyFill="1"/>
    <xf numFmtId="22" fontId="9" fillId="2" borderId="2" xfId="0" applyNumberFormat="1" applyFont="1" applyFill="1" applyBorder="1" applyAlignment="1" applyProtection="1">
      <alignment horizontal="center" vertical="center" wrapText="1"/>
    </xf>
    <xf numFmtId="22" fontId="14" fillId="2" borderId="1" xfId="0" applyNumberFormat="1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wrapText="1"/>
    </xf>
    <xf numFmtId="0" fontId="0" fillId="2" borderId="10" xfId="0" applyFill="1" applyBorder="1" applyAlignment="1"/>
    <xf numFmtId="0" fontId="0" fillId="2" borderId="10" xfId="0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15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5" borderId="14" xfId="0" applyNumberFormat="1" applyFont="1" applyFill="1" applyBorder="1" applyAlignment="1">
      <alignment horizontal="center" vertical="center"/>
    </xf>
    <xf numFmtId="1" fontId="19" fillId="5" borderId="1" xfId="0" applyNumberFormat="1" applyFont="1" applyFill="1" applyBorder="1" applyAlignment="1">
      <alignment horizontal="center" vertical="center"/>
    </xf>
    <xf numFmtId="0" fontId="19" fillId="2" borderId="14" xfId="0" applyNumberFormat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1" fillId="2" borderId="4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1" fontId="24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1" fontId="21" fillId="2" borderId="4" xfId="0" applyNumberFormat="1" applyFont="1" applyFill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center"/>
    </xf>
    <xf numFmtId="3" fontId="28" fillId="4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164" fontId="28" fillId="4" borderId="1" xfId="0" applyNumberFormat="1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21" fillId="5" borderId="4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1" fillId="5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64" fontId="28" fillId="7" borderId="1" xfId="0" applyNumberFormat="1" applyFont="1" applyFill="1" applyBorder="1" applyAlignment="1">
      <alignment horizontal="center" vertical="center"/>
    </xf>
    <xf numFmtId="164" fontId="29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3" fontId="20" fillId="8" borderId="1" xfId="0" applyNumberFormat="1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64" fontId="28" fillId="8" borderId="1" xfId="0" applyNumberFormat="1" applyFont="1" applyFill="1" applyBorder="1" applyAlignment="1">
      <alignment horizontal="center" vertical="center"/>
    </xf>
    <xf numFmtId="164" fontId="29" fillId="8" borderId="1" xfId="0" applyNumberFormat="1" applyFont="1" applyFill="1" applyBorder="1" applyAlignment="1">
      <alignment horizontal="center" vertical="center"/>
    </xf>
    <xf numFmtId="164" fontId="30" fillId="8" borderId="1" xfId="0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" fillId="2" borderId="0" xfId="0" applyFont="1" applyFill="1"/>
    <xf numFmtId="0" fontId="31" fillId="2" borderId="0" xfId="0" applyFont="1" applyFill="1" applyAlignment="1">
      <alignment wrapText="1"/>
    </xf>
    <xf numFmtId="0" fontId="3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0" fillId="2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3" borderId="0" xfId="0" applyFill="1"/>
    <xf numFmtId="0" fontId="0" fillId="0" borderId="0" xfId="0" applyFill="1"/>
    <xf numFmtId="0" fontId="32" fillId="2" borderId="0" xfId="0" applyFont="1" applyFill="1"/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2" fontId="15" fillId="2" borderId="1" xfId="0" applyNumberFormat="1" applyFont="1" applyFill="1" applyBorder="1" applyAlignment="1" applyProtection="1">
      <alignment horizontal="center" vertical="center" wrapText="1"/>
    </xf>
    <xf numFmtId="22" fontId="15" fillId="2" borderId="3" xfId="0" applyNumberFormat="1" applyFont="1" applyFill="1" applyBorder="1" applyAlignment="1" applyProtection="1">
      <alignment horizontal="center" vertical="center" wrapText="1"/>
    </xf>
    <xf numFmtId="22" fontId="15" fillId="2" borderId="4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22" fontId="9" fillId="2" borderId="4" xfId="0" applyNumberFormat="1" applyFont="1" applyFill="1" applyBorder="1" applyAlignment="1" applyProtection="1">
      <alignment horizontal="center" vertical="center" wrapText="1"/>
    </xf>
    <xf numFmtId="22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C36"/>
  <sheetViews>
    <sheetView tabSelected="1" view="pageBreakPreview" zoomScale="70" zoomScaleNormal="70" zoomScaleSheetLayoutView="70" workbookViewId="0">
      <pane xSplit="2" ySplit="4" topLeftCell="BH22" activePane="bottomRight" state="frozen"/>
      <selection pane="topRight" activeCell="C1" sqref="C1"/>
      <selection pane="bottomLeft" activeCell="A5" sqref="A5"/>
      <selection pane="bottomRight" activeCell="BW28" sqref="BW28"/>
    </sheetView>
  </sheetViews>
  <sheetFormatPr defaultColWidth="9.109375" defaultRowHeight="15" x14ac:dyDescent="0.25"/>
  <cols>
    <col min="1" max="1" width="3.5546875" style="146" customWidth="1"/>
    <col min="2" max="2" width="24.33203125" style="146" customWidth="1"/>
    <col min="3" max="3" width="10.109375" style="149" hidden="1" customWidth="1"/>
    <col min="4" max="4" width="7.109375" style="149" hidden="1" customWidth="1"/>
    <col min="5" max="5" width="9.6640625" style="149" hidden="1" customWidth="1"/>
    <col min="6" max="6" width="9.44140625" style="149" hidden="1" customWidth="1"/>
    <col min="7" max="7" width="6.6640625" style="149" hidden="1" customWidth="1"/>
    <col min="8" max="8" width="8.44140625" style="149" hidden="1" customWidth="1"/>
    <col min="9" max="10" width="9.6640625" style="149" hidden="1" customWidth="1"/>
    <col min="11" max="11" width="8.44140625" style="150" hidden="1" customWidth="1"/>
    <col min="12" max="13" width="8" style="149" hidden="1" customWidth="1"/>
    <col min="14" max="14" width="9.44140625" style="146" hidden="1" customWidth="1"/>
    <col min="15" max="15" width="8.44140625" style="146" hidden="1" customWidth="1"/>
    <col min="16" max="16" width="7.5546875" style="146" hidden="1" customWidth="1"/>
    <col min="17" max="17" width="10.109375" style="146" hidden="1" customWidth="1"/>
    <col min="18" max="18" width="10.33203125" style="146" hidden="1" customWidth="1"/>
    <col min="19" max="19" width="7.5546875" style="146" hidden="1" customWidth="1"/>
    <col min="20" max="20" width="8" style="146" hidden="1" customWidth="1"/>
    <col min="21" max="21" width="6.109375" style="146" hidden="1" customWidth="1"/>
    <col min="22" max="22" width="6.88671875" style="146" hidden="1" customWidth="1"/>
    <col min="23" max="23" width="9.77734375" style="146" hidden="1" customWidth="1"/>
    <col min="24" max="24" width="9.5546875" style="146" hidden="1" customWidth="1"/>
    <col min="25" max="25" width="7.5546875" style="146" hidden="1" customWidth="1"/>
    <col min="26" max="26" width="8.6640625" style="146" hidden="1" customWidth="1"/>
    <col min="27" max="27" width="9.5546875" style="146" hidden="1" customWidth="1"/>
    <col min="28" max="29" width="8.21875" style="146" hidden="1" customWidth="1"/>
    <col min="30" max="30" width="8.33203125" style="146" hidden="1" customWidth="1"/>
    <col min="31" max="32" width="6.109375" style="146" hidden="1" customWidth="1"/>
    <col min="33" max="33" width="6.5546875" style="146" hidden="1" customWidth="1"/>
    <col min="34" max="34" width="8" style="146" hidden="1" customWidth="1"/>
    <col min="35" max="35" width="8.33203125" style="146" hidden="1" customWidth="1"/>
    <col min="36" max="36" width="8.21875" style="149" hidden="1" customWidth="1"/>
    <col min="37" max="37" width="6.21875" style="149" hidden="1" customWidth="1"/>
    <col min="38" max="42" width="6.44140625" style="149" hidden="1" customWidth="1"/>
    <col min="43" max="43" width="8.21875" style="146" hidden="1" customWidth="1"/>
    <col min="44" max="44" width="7.77734375" style="146" hidden="1" customWidth="1"/>
    <col min="45" max="45" width="7.88671875" style="146" hidden="1" customWidth="1"/>
    <col min="46" max="46" width="7.6640625" style="146" hidden="1" customWidth="1"/>
    <col min="47" max="47" width="7" style="146" hidden="1" customWidth="1"/>
    <col min="48" max="48" width="7.5546875" style="146" hidden="1" customWidth="1"/>
    <col min="49" max="49" width="8.44140625" style="146" hidden="1" customWidth="1"/>
    <col min="50" max="50" width="12.5546875" style="146" hidden="1" customWidth="1"/>
    <col min="51" max="51" width="10.6640625" style="146" hidden="1" customWidth="1"/>
    <col min="52" max="53" width="9.5546875" style="146" hidden="1" customWidth="1"/>
    <col min="54" max="54" width="9.6640625" style="152" hidden="1" customWidth="1"/>
    <col min="55" max="55" width="9.88671875" style="152" hidden="1" customWidth="1"/>
    <col min="56" max="56" width="7.44140625" style="152" hidden="1" customWidth="1"/>
    <col min="57" max="57" width="6.88671875" style="152" hidden="1" customWidth="1"/>
    <col min="58" max="59" width="7.5546875" style="152" hidden="1" customWidth="1"/>
    <col min="60" max="60" width="10.109375" style="153" customWidth="1"/>
    <col min="61" max="61" width="9.5546875" style="149" customWidth="1"/>
    <col min="62" max="62" width="6.6640625" style="149" customWidth="1"/>
    <col min="63" max="63" width="9.21875" style="149" customWidth="1"/>
    <col min="64" max="64" width="9.6640625" style="154" customWidth="1"/>
    <col min="65" max="65" width="11.44140625" style="149" customWidth="1"/>
    <col min="66" max="66" width="6.88671875" style="149" customWidth="1"/>
    <col min="67" max="67" width="9.109375" style="149" customWidth="1"/>
    <col min="68" max="68" width="9.109375" style="155" customWidth="1"/>
    <col min="69" max="69" width="9.5546875" style="146" customWidth="1"/>
    <col min="70" max="70" width="8.5546875" style="146" customWidth="1"/>
    <col min="71" max="71" width="9.21875" style="146" customWidth="1"/>
    <col min="72" max="72" width="9.44140625" style="154" hidden="1" customWidth="1"/>
    <col min="73" max="73" width="9.44140625" style="154" customWidth="1"/>
    <col min="74" max="74" width="9.5546875" style="146" customWidth="1"/>
    <col min="75" max="75" width="7" style="146" customWidth="1"/>
    <col min="76" max="76" width="8.77734375" style="146" customWidth="1"/>
    <col min="77" max="77" width="9.5546875" style="146" hidden="1" customWidth="1"/>
    <col min="78" max="78" width="9.44140625" style="146" hidden="1" customWidth="1"/>
    <col min="79" max="79" width="1.109375" style="146" hidden="1" customWidth="1"/>
    <col min="80" max="80" width="10.44140625" style="146" customWidth="1"/>
    <col min="81" max="81" width="8.109375" style="146" customWidth="1"/>
    <col min="82" max="82" width="6.6640625" style="152" customWidth="1"/>
    <col min="83" max="83" width="8.5546875" style="152" customWidth="1"/>
    <col min="84" max="84" width="7.33203125" style="152" hidden="1" customWidth="1"/>
    <col min="85" max="85" width="6.6640625" style="152" hidden="1" customWidth="1"/>
    <col min="86" max="86" width="9.109375" style="152" hidden="1" customWidth="1"/>
    <col min="87" max="87" width="8.109375" style="152" hidden="1" customWidth="1"/>
    <col min="88" max="88" width="7.44140625" style="152" hidden="1" customWidth="1"/>
    <col min="89" max="89" width="6.88671875" style="152" hidden="1" customWidth="1"/>
    <col min="90" max="90" width="9.6640625" style="152" hidden="1" customWidth="1"/>
    <col min="91" max="91" width="9" style="152" hidden="1" customWidth="1"/>
    <col min="92" max="92" width="8.88671875" style="152" hidden="1" customWidth="1"/>
    <col min="93" max="93" width="9" style="152" hidden="1" customWidth="1"/>
    <col min="94" max="94" width="8.33203125" style="152" hidden="1" customWidth="1"/>
    <col min="95" max="95" width="8.5546875" style="152" hidden="1" customWidth="1"/>
    <col min="96" max="96" width="7.33203125" style="152" hidden="1" customWidth="1"/>
    <col min="97" max="97" width="9.44140625" style="152" hidden="1" customWidth="1"/>
    <col min="98" max="98" width="6.6640625" style="152" hidden="1" customWidth="1"/>
    <col min="99" max="99" width="7" style="152" hidden="1" customWidth="1"/>
    <col min="100" max="100" width="5.5546875" style="152" hidden="1" customWidth="1"/>
    <col min="101" max="101" width="9.88671875" style="152" hidden="1" customWidth="1"/>
    <col min="102" max="102" width="8.109375" style="152" hidden="1" customWidth="1"/>
    <col min="103" max="103" width="6.88671875" style="152" hidden="1" customWidth="1"/>
    <col min="104" max="104" width="6.5546875" style="152" hidden="1" customWidth="1"/>
    <col min="105" max="105" width="7" style="152" hidden="1" customWidth="1"/>
    <col min="106" max="106" width="5.88671875" style="152" hidden="1" customWidth="1"/>
    <col min="107" max="107" width="9.109375" style="152" hidden="1" customWidth="1"/>
    <col min="108" max="108" width="9.5546875" style="152" hidden="1" customWidth="1"/>
    <col min="109" max="109" width="7.109375" style="152" hidden="1" customWidth="1"/>
    <col min="110" max="110" width="7.21875" style="152" hidden="1" customWidth="1"/>
    <col min="111" max="111" width="7.88671875" style="152" hidden="1" customWidth="1"/>
    <col min="112" max="112" width="7.44140625" style="152" hidden="1" customWidth="1"/>
    <col min="113" max="113" width="8.5546875" style="152" hidden="1" customWidth="1"/>
    <col min="114" max="114" width="8" style="152" hidden="1" customWidth="1"/>
    <col min="115" max="115" width="7.109375" style="152" hidden="1" customWidth="1"/>
    <col min="116" max="116" width="8.44140625" style="152" hidden="1" customWidth="1"/>
    <col min="117" max="117" width="8.88671875" style="152" hidden="1" customWidth="1"/>
    <col min="118" max="118" width="8.33203125" style="152" hidden="1" customWidth="1"/>
    <col min="119" max="119" width="7.88671875" style="152" hidden="1" customWidth="1"/>
    <col min="120" max="120" width="7.109375" style="152" hidden="1" customWidth="1"/>
    <col min="121" max="121" width="7.6640625" style="152" hidden="1" customWidth="1"/>
    <col min="122" max="122" width="5" style="152" hidden="1" customWidth="1"/>
    <col min="123" max="123" width="13.109375" style="152" customWidth="1"/>
    <col min="124" max="124" width="10.33203125" style="152" hidden="1" customWidth="1"/>
    <col min="125" max="126" width="9.109375" style="152" hidden="1" customWidth="1"/>
    <col min="127" max="127" width="9.88671875" style="152" hidden="1" customWidth="1"/>
    <col min="128" max="129" width="9.109375" style="152" hidden="1" customWidth="1"/>
    <col min="130" max="133" width="9.109375" style="156" hidden="1" customWidth="1"/>
    <col min="134" max="135" width="9.109375" style="152" hidden="1" customWidth="1"/>
    <col min="136" max="136" width="6.88671875" style="152" hidden="1" customWidth="1"/>
    <col min="137" max="137" width="8.109375" style="152" hidden="1" customWidth="1"/>
    <col min="138" max="138" width="6.77734375" style="152" hidden="1" customWidth="1"/>
    <col min="139" max="139" width="8.21875" style="152" hidden="1" customWidth="1"/>
    <col min="140" max="140" width="7.109375" style="152" hidden="1" customWidth="1"/>
    <col min="141" max="141" width="5.44140625" style="152" hidden="1" customWidth="1"/>
    <col min="142" max="142" width="5.77734375" style="152" hidden="1" customWidth="1"/>
    <col min="143" max="143" width="6.5546875" style="152" hidden="1" customWidth="1"/>
    <col min="144" max="144" width="6.109375" style="152" hidden="1" customWidth="1"/>
    <col min="145" max="145" width="5.88671875" style="152" hidden="1" customWidth="1"/>
    <col min="146" max="146" width="5.44140625" style="152" hidden="1" customWidth="1"/>
    <col min="147" max="147" width="5.5546875" style="152" hidden="1" customWidth="1"/>
    <col min="148" max="148" width="6.44140625" style="152" hidden="1" customWidth="1"/>
    <col min="149" max="149" width="6" style="152" hidden="1" customWidth="1"/>
    <col min="150" max="150" width="5.88671875" style="152" hidden="1" customWidth="1"/>
    <col min="151" max="151" width="5.109375" style="152" hidden="1" customWidth="1"/>
    <col min="152" max="152" width="6.77734375" style="152" hidden="1" customWidth="1"/>
    <col min="153" max="153" width="7.44140625" style="152" hidden="1" customWidth="1"/>
    <col min="154" max="154" width="5.5546875" style="152" hidden="1" customWidth="1"/>
    <col min="155" max="155" width="5.6640625" style="152" hidden="1" customWidth="1"/>
    <col min="156" max="156" width="6.88671875" style="152" hidden="1" customWidth="1"/>
    <col min="157" max="157" width="8.109375" style="152" hidden="1" customWidth="1"/>
    <col min="158" max="158" width="5.5546875" style="152" hidden="1" customWidth="1"/>
    <col min="159" max="163" width="9.109375" style="152" hidden="1" customWidth="1"/>
    <col min="164" max="172" width="9.109375" style="157" hidden="1" customWidth="1"/>
    <col min="173" max="175" width="9.109375" style="157" customWidth="1"/>
    <col min="176" max="16384" width="9.109375" style="157"/>
  </cols>
  <sheetData>
    <row r="1" spans="1:185" s="4" customFormat="1" ht="73.5" customHeight="1" x14ac:dyDescent="0.25">
      <c r="A1" s="1"/>
      <c r="B1" s="233" t="s">
        <v>23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"/>
      <c r="FD1" s="2"/>
      <c r="FE1" s="2"/>
      <c r="FF1" s="2"/>
      <c r="FG1" s="2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</row>
    <row r="2" spans="1:185" s="11" customFormat="1" ht="29.25" customHeight="1" x14ac:dyDescent="0.35">
      <c r="A2" s="177"/>
      <c r="B2" s="177" t="s">
        <v>0</v>
      </c>
      <c r="C2" s="235" t="s">
        <v>24</v>
      </c>
      <c r="D2" s="236"/>
      <c r="E2" s="235" t="s">
        <v>25</v>
      </c>
      <c r="F2" s="237"/>
      <c r="G2" s="237"/>
      <c r="H2" s="237"/>
      <c r="I2" s="237"/>
      <c r="J2" s="236"/>
      <c r="K2" s="238" t="s">
        <v>26</v>
      </c>
      <c r="L2" s="238"/>
      <c r="M2" s="238"/>
      <c r="N2" s="238"/>
      <c r="O2" s="238"/>
      <c r="P2" s="239" t="s">
        <v>27</v>
      </c>
      <c r="Q2" s="241" t="s">
        <v>28</v>
      </c>
      <c r="R2" s="242"/>
      <c r="S2" s="242"/>
      <c r="T2" s="5"/>
      <c r="U2" s="245" t="s">
        <v>29</v>
      </c>
      <c r="V2" s="246"/>
      <c r="W2" s="245" t="s">
        <v>30</v>
      </c>
      <c r="X2" s="247"/>
      <c r="Y2" s="246"/>
      <c r="Z2" s="218" t="s">
        <v>31</v>
      </c>
      <c r="AA2" s="218"/>
      <c r="AB2" s="218" t="s">
        <v>32</v>
      </c>
      <c r="AC2" s="218"/>
      <c r="AD2" s="218" t="s">
        <v>33</v>
      </c>
      <c r="AE2" s="218"/>
      <c r="AF2" s="218"/>
      <c r="AG2" s="218"/>
      <c r="AH2" s="227" t="s">
        <v>34</v>
      </c>
      <c r="AI2" s="230" t="s">
        <v>35</v>
      </c>
      <c r="AJ2" s="218" t="s">
        <v>36</v>
      </c>
      <c r="AK2" s="218"/>
      <c r="AL2" s="218" t="s">
        <v>37</v>
      </c>
      <c r="AM2" s="218"/>
      <c r="AN2" s="219" t="s">
        <v>33</v>
      </c>
      <c r="AO2" s="220"/>
      <c r="AP2" s="221"/>
      <c r="AQ2" s="205" t="s">
        <v>38</v>
      </c>
      <c r="AR2" s="207"/>
      <c r="AS2" s="171" t="s">
        <v>33</v>
      </c>
      <c r="AT2" s="171"/>
      <c r="AU2" s="171"/>
      <c r="AV2" s="171"/>
      <c r="AW2" s="171"/>
      <c r="AX2" s="224" t="s">
        <v>39</v>
      </c>
      <c r="AY2" s="225"/>
      <c r="AZ2" s="225"/>
      <c r="BA2" s="226"/>
      <c r="BB2" s="171" t="s">
        <v>40</v>
      </c>
      <c r="BC2" s="205" t="s">
        <v>41</v>
      </c>
      <c r="BD2" s="206"/>
      <c r="BE2" s="207"/>
      <c r="BF2" s="211" t="s">
        <v>42</v>
      </c>
      <c r="BG2" s="211"/>
      <c r="BH2" s="159" t="s">
        <v>43</v>
      </c>
      <c r="BI2" s="160"/>
      <c r="BJ2" s="160"/>
      <c r="BK2" s="161"/>
      <c r="BL2" s="213" t="s">
        <v>44</v>
      </c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6"/>
      <c r="BY2" s="6"/>
      <c r="BZ2" s="6"/>
      <c r="CA2" s="6"/>
      <c r="CB2" s="195" t="s">
        <v>45</v>
      </c>
      <c r="CC2" s="195" t="s">
        <v>46</v>
      </c>
      <c r="CD2" s="195" t="s">
        <v>47</v>
      </c>
      <c r="CE2" s="199"/>
      <c r="CF2" s="195" t="s">
        <v>48</v>
      </c>
      <c r="CG2" s="202"/>
      <c r="CH2" s="203" t="s">
        <v>49</v>
      </c>
      <c r="CI2" s="203"/>
      <c r="CJ2" s="203"/>
      <c r="CK2" s="203"/>
      <c r="CL2" s="203"/>
      <c r="CM2" s="204"/>
      <c r="CN2" s="203" t="s">
        <v>50</v>
      </c>
      <c r="CO2" s="203"/>
      <c r="CP2" s="203"/>
      <c r="CQ2" s="203"/>
      <c r="CR2" s="203"/>
      <c r="CS2" s="203"/>
      <c r="CT2" s="203"/>
      <c r="CU2" s="203"/>
      <c r="CV2" s="203"/>
      <c r="CW2" s="203"/>
      <c r="CX2" s="204"/>
      <c r="CY2" s="200" t="s">
        <v>51</v>
      </c>
      <c r="CZ2" s="195" t="s">
        <v>52</v>
      </c>
      <c r="DA2" s="195"/>
      <c r="DB2" s="195"/>
      <c r="DC2" s="159" t="s">
        <v>53</v>
      </c>
      <c r="DD2" s="160"/>
      <c r="DE2" s="160"/>
      <c r="DF2" s="161"/>
      <c r="DG2" s="199" t="s">
        <v>54</v>
      </c>
      <c r="DH2" s="159" t="s">
        <v>55</v>
      </c>
      <c r="DI2" s="160"/>
      <c r="DJ2" s="160"/>
      <c r="DK2" s="161"/>
      <c r="DL2" s="7" t="s">
        <v>56</v>
      </c>
      <c r="DM2" s="8"/>
      <c r="DN2" s="159" t="s">
        <v>56</v>
      </c>
      <c r="DO2" s="160"/>
      <c r="DP2" s="160"/>
      <c r="DQ2" s="161"/>
      <c r="DR2" s="199" t="s">
        <v>57</v>
      </c>
      <c r="DS2" s="191" t="s">
        <v>58</v>
      </c>
      <c r="DT2" s="193" t="s">
        <v>59</v>
      </c>
      <c r="DU2" s="194" t="s">
        <v>60</v>
      </c>
      <c r="DV2" s="194" t="s">
        <v>61</v>
      </c>
      <c r="DW2" s="194" t="s">
        <v>62</v>
      </c>
      <c r="DX2" s="9"/>
      <c r="DY2" s="9"/>
      <c r="DZ2" s="10"/>
      <c r="EA2" s="10"/>
      <c r="EB2" s="10"/>
      <c r="EC2" s="10"/>
      <c r="ED2" s="9"/>
      <c r="EE2" s="9"/>
      <c r="EF2" s="183" t="s">
        <v>63</v>
      </c>
      <c r="EG2" s="183"/>
      <c r="EH2" s="183"/>
      <c r="EI2" s="183"/>
      <c r="EJ2" s="183"/>
      <c r="EK2" s="180" t="s">
        <v>64</v>
      </c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2"/>
      <c r="EY2" s="183" t="s">
        <v>65</v>
      </c>
      <c r="EZ2" s="183"/>
      <c r="FA2" s="183"/>
      <c r="FB2" s="183"/>
      <c r="FC2" s="9"/>
      <c r="FD2" s="9"/>
      <c r="FE2" s="9"/>
      <c r="FF2" s="9"/>
      <c r="FG2" s="9"/>
    </row>
    <row r="3" spans="1:185" s="28" customFormat="1" ht="34.200000000000003" customHeight="1" x14ac:dyDescent="0.3">
      <c r="A3" s="234"/>
      <c r="B3" s="234"/>
      <c r="C3" s="12" t="s">
        <v>66</v>
      </c>
      <c r="D3" s="13" t="s">
        <v>67</v>
      </c>
      <c r="E3" s="184" t="s">
        <v>68</v>
      </c>
      <c r="F3" s="184"/>
      <c r="G3" s="184"/>
      <c r="H3" s="184"/>
      <c r="I3" s="185" t="s">
        <v>69</v>
      </c>
      <c r="J3" s="186"/>
      <c r="K3" s="187" t="s">
        <v>70</v>
      </c>
      <c r="L3" s="188"/>
      <c r="M3" s="189"/>
      <c r="N3" s="190" t="s">
        <v>69</v>
      </c>
      <c r="O3" s="190"/>
      <c r="P3" s="240"/>
      <c r="Q3" s="243"/>
      <c r="R3" s="244"/>
      <c r="S3" s="244"/>
      <c r="T3" s="14"/>
      <c r="U3" s="15"/>
      <c r="V3" s="16"/>
      <c r="W3" s="17" t="s">
        <v>71</v>
      </c>
      <c r="X3" s="16" t="s">
        <v>72</v>
      </c>
      <c r="Y3" s="16" t="s">
        <v>73</v>
      </c>
      <c r="Z3" s="18"/>
      <c r="AA3" s="18"/>
      <c r="AB3" s="18"/>
      <c r="AC3" s="19"/>
      <c r="AD3" s="190" t="s">
        <v>7</v>
      </c>
      <c r="AE3" s="177" t="s">
        <v>74</v>
      </c>
      <c r="AF3" s="177" t="s">
        <v>75</v>
      </c>
      <c r="AG3" s="190" t="s">
        <v>76</v>
      </c>
      <c r="AH3" s="228"/>
      <c r="AI3" s="231"/>
      <c r="AJ3" s="218"/>
      <c r="AK3" s="218"/>
      <c r="AL3" s="177" t="s">
        <v>77</v>
      </c>
      <c r="AM3" s="177" t="s">
        <v>78</v>
      </c>
      <c r="AN3" s="177" t="s">
        <v>79</v>
      </c>
      <c r="AO3" s="177" t="s">
        <v>80</v>
      </c>
      <c r="AP3" s="177" t="s">
        <v>81</v>
      </c>
      <c r="AQ3" s="222"/>
      <c r="AR3" s="223"/>
      <c r="AS3" s="171" t="s">
        <v>9</v>
      </c>
      <c r="AT3" s="171" t="s">
        <v>12</v>
      </c>
      <c r="AU3" s="171" t="s">
        <v>82</v>
      </c>
      <c r="AV3" s="179" t="s">
        <v>83</v>
      </c>
      <c r="AW3" s="172" t="s">
        <v>84</v>
      </c>
      <c r="AX3" s="171" t="s">
        <v>66</v>
      </c>
      <c r="AY3" s="171" t="s">
        <v>85</v>
      </c>
      <c r="AZ3" s="171" t="s">
        <v>67</v>
      </c>
      <c r="BA3" s="172" t="s">
        <v>86</v>
      </c>
      <c r="BB3" s="171"/>
      <c r="BC3" s="208"/>
      <c r="BD3" s="209"/>
      <c r="BE3" s="210"/>
      <c r="BF3" s="211"/>
      <c r="BG3" s="211"/>
      <c r="BH3" s="169"/>
      <c r="BI3" s="212"/>
      <c r="BJ3" s="212"/>
      <c r="BK3" s="170"/>
      <c r="BL3" s="174" t="s">
        <v>60</v>
      </c>
      <c r="BM3" s="175"/>
      <c r="BN3" s="175"/>
      <c r="BO3" s="176"/>
      <c r="BP3" s="174" t="s">
        <v>61</v>
      </c>
      <c r="BQ3" s="175"/>
      <c r="BR3" s="175"/>
      <c r="BS3" s="176"/>
      <c r="BT3" s="215" t="s">
        <v>87</v>
      </c>
      <c r="BU3" s="216"/>
      <c r="BV3" s="216"/>
      <c r="BW3" s="216"/>
      <c r="BX3" s="217"/>
      <c r="BY3" s="215" t="s">
        <v>88</v>
      </c>
      <c r="BZ3" s="216"/>
      <c r="CA3" s="217"/>
      <c r="CB3" s="195"/>
      <c r="CC3" s="195"/>
      <c r="CD3" s="195"/>
      <c r="CE3" s="201"/>
      <c r="CF3" s="195" t="s">
        <v>87</v>
      </c>
      <c r="CG3" s="202" t="s">
        <v>60</v>
      </c>
      <c r="CH3" s="20"/>
      <c r="CI3" s="20"/>
      <c r="CJ3" s="199" t="s">
        <v>89</v>
      </c>
      <c r="CK3" s="21"/>
      <c r="CL3" s="20"/>
      <c r="CM3" s="199" t="s">
        <v>90</v>
      </c>
      <c r="CN3" s="159" t="s">
        <v>91</v>
      </c>
      <c r="CO3" s="160"/>
      <c r="CP3" s="160"/>
      <c r="CQ3" s="160"/>
      <c r="CR3" s="160"/>
      <c r="CS3" s="160"/>
      <c r="CT3" s="160"/>
      <c r="CU3" s="160"/>
      <c r="CV3" s="160"/>
      <c r="CW3" s="160"/>
      <c r="CX3" s="161"/>
      <c r="CY3" s="200"/>
      <c r="CZ3" s="22"/>
      <c r="DA3" s="22"/>
      <c r="DB3" s="22"/>
      <c r="DC3" s="196"/>
      <c r="DD3" s="197"/>
      <c r="DE3" s="197"/>
      <c r="DF3" s="198"/>
      <c r="DG3" s="200"/>
      <c r="DH3" s="196"/>
      <c r="DI3" s="197"/>
      <c r="DJ3" s="197"/>
      <c r="DK3" s="198"/>
      <c r="DL3" s="23"/>
      <c r="DM3" s="24"/>
      <c r="DN3" s="24"/>
      <c r="DO3" s="24"/>
      <c r="DP3" s="24"/>
      <c r="DQ3" s="25"/>
      <c r="DR3" s="200"/>
      <c r="DS3" s="191"/>
      <c r="DT3" s="193"/>
      <c r="DU3" s="194"/>
      <c r="DV3" s="194"/>
      <c r="DW3" s="194"/>
      <c r="DX3" s="26"/>
      <c r="DY3" s="26"/>
      <c r="DZ3" s="27"/>
      <c r="EA3" s="27"/>
      <c r="EB3" s="27"/>
      <c r="EC3" s="27"/>
      <c r="ED3" s="26"/>
      <c r="EE3" s="26"/>
      <c r="EF3" s="183"/>
      <c r="EG3" s="183"/>
      <c r="EH3" s="183"/>
      <c r="EI3" s="183"/>
      <c r="EJ3" s="183"/>
      <c r="EK3" s="162" t="s">
        <v>81</v>
      </c>
      <c r="EL3" s="163"/>
      <c r="EM3" s="163"/>
      <c r="EN3" s="163"/>
      <c r="EO3" s="164"/>
      <c r="EP3" s="165" t="s">
        <v>80</v>
      </c>
      <c r="EQ3" s="166"/>
      <c r="ER3" s="166"/>
      <c r="ES3" s="166"/>
      <c r="ET3" s="167"/>
      <c r="EU3" s="168" t="s">
        <v>79</v>
      </c>
      <c r="EV3" s="168"/>
      <c r="EW3" s="168"/>
      <c r="EX3" s="168"/>
      <c r="EY3" s="183"/>
      <c r="EZ3" s="183"/>
      <c r="FA3" s="183"/>
      <c r="FB3" s="183"/>
      <c r="FC3" s="26"/>
      <c r="FD3" s="26"/>
      <c r="FE3" s="26"/>
      <c r="FF3" s="26"/>
      <c r="FG3" s="26"/>
    </row>
    <row r="4" spans="1:185" s="28" customFormat="1" ht="52.5" customHeight="1" x14ac:dyDescent="0.3">
      <c r="A4" s="178"/>
      <c r="B4" s="234"/>
      <c r="C4" s="26" t="s">
        <v>78</v>
      </c>
      <c r="D4" s="29" t="s">
        <v>78</v>
      </c>
      <c r="E4" s="13" t="s">
        <v>77</v>
      </c>
      <c r="F4" s="13" t="s">
        <v>78</v>
      </c>
      <c r="G4" s="13" t="s">
        <v>92</v>
      </c>
      <c r="H4" s="13" t="s">
        <v>93</v>
      </c>
      <c r="I4" s="13" t="s">
        <v>77</v>
      </c>
      <c r="J4" s="13" t="s">
        <v>78</v>
      </c>
      <c r="K4" s="19" t="s">
        <v>77</v>
      </c>
      <c r="L4" s="19" t="s">
        <v>78</v>
      </c>
      <c r="M4" s="18" t="s">
        <v>94</v>
      </c>
      <c r="N4" s="18" t="s">
        <v>77</v>
      </c>
      <c r="O4" s="18" t="s">
        <v>78</v>
      </c>
      <c r="P4" s="240"/>
      <c r="Q4" s="30" t="s">
        <v>77</v>
      </c>
      <c r="R4" s="31" t="s">
        <v>78</v>
      </c>
      <c r="S4" s="31" t="s">
        <v>92</v>
      </c>
      <c r="T4" s="31" t="s">
        <v>93</v>
      </c>
      <c r="U4" s="32" t="s">
        <v>77</v>
      </c>
      <c r="V4" s="32" t="s">
        <v>78</v>
      </c>
      <c r="W4" s="30" t="s">
        <v>95</v>
      </c>
      <c r="X4" s="32" t="s">
        <v>96</v>
      </c>
      <c r="Y4" s="33"/>
      <c r="Z4" s="18" t="s">
        <v>77</v>
      </c>
      <c r="AA4" s="18" t="s">
        <v>78</v>
      </c>
      <c r="AB4" s="18" t="s">
        <v>77</v>
      </c>
      <c r="AC4" s="19" t="s">
        <v>78</v>
      </c>
      <c r="AD4" s="190"/>
      <c r="AE4" s="178"/>
      <c r="AF4" s="178"/>
      <c r="AG4" s="190"/>
      <c r="AH4" s="229"/>
      <c r="AI4" s="232"/>
      <c r="AJ4" s="34" t="s">
        <v>77</v>
      </c>
      <c r="AK4" s="35" t="s">
        <v>78</v>
      </c>
      <c r="AL4" s="178"/>
      <c r="AM4" s="178"/>
      <c r="AN4" s="178"/>
      <c r="AO4" s="178"/>
      <c r="AP4" s="178"/>
      <c r="AQ4" s="36" t="s">
        <v>77</v>
      </c>
      <c r="AR4" s="36" t="s">
        <v>78</v>
      </c>
      <c r="AS4" s="171"/>
      <c r="AT4" s="171"/>
      <c r="AU4" s="171"/>
      <c r="AV4" s="179"/>
      <c r="AW4" s="173"/>
      <c r="AX4" s="171"/>
      <c r="AY4" s="171"/>
      <c r="AZ4" s="171"/>
      <c r="BA4" s="173"/>
      <c r="BB4" s="171"/>
      <c r="BC4" s="37" t="s">
        <v>66</v>
      </c>
      <c r="BD4" s="38" t="s">
        <v>97</v>
      </c>
      <c r="BE4" s="39" t="s">
        <v>67</v>
      </c>
      <c r="BF4" s="40" t="s">
        <v>98</v>
      </c>
      <c r="BG4" s="41" t="s">
        <v>85</v>
      </c>
      <c r="BH4" s="42" t="s">
        <v>77</v>
      </c>
      <c r="BI4" s="43" t="s">
        <v>78</v>
      </c>
      <c r="BJ4" s="43" t="s">
        <v>92</v>
      </c>
      <c r="BK4" s="43" t="s">
        <v>99</v>
      </c>
      <c r="BL4" s="44" t="s">
        <v>77</v>
      </c>
      <c r="BM4" s="45" t="s">
        <v>78</v>
      </c>
      <c r="BN4" s="45" t="s">
        <v>92</v>
      </c>
      <c r="BO4" s="43" t="s">
        <v>100</v>
      </c>
      <c r="BP4" s="42" t="s">
        <v>77</v>
      </c>
      <c r="BQ4" s="46" t="s">
        <v>78</v>
      </c>
      <c r="BR4" s="45" t="s">
        <v>92</v>
      </c>
      <c r="BS4" s="43" t="s">
        <v>100</v>
      </c>
      <c r="BT4" s="47" t="s">
        <v>101</v>
      </c>
      <c r="BU4" s="47" t="s">
        <v>102</v>
      </c>
      <c r="BV4" s="48" t="s">
        <v>78</v>
      </c>
      <c r="BW4" s="43" t="s">
        <v>92</v>
      </c>
      <c r="BX4" s="43" t="s">
        <v>103</v>
      </c>
      <c r="BY4" s="49" t="s">
        <v>77</v>
      </c>
      <c r="BZ4" s="50" t="s">
        <v>78</v>
      </c>
      <c r="CA4" s="50" t="s">
        <v>104</v>
      </c>
      <c r="CB4" s="195"/>
      <c r="CC4" s="195"/>
      <c r="CD4" s="195"/>
      <c r="CE4" s="51" t="s">
        <v>105</v>
      </c>
      <c r="CF4" s="195"/>
      <c r="CG4" s="202"/>
      <c r="CH4" s="52" t="s">
        <v>106</v>
      </c>
      <c r="CI4" s="52" t="s">
        <v>107</v>
      </c>
      <c r="CJ4" s="201"/>
      <c r="CK4" s="52" t="s">
        <v>108</v>
      </c>
      <c r="CL4" s="52" t="s">
        <v>109</v>
      </c>
      <c r="CM4" s="201"/>
      <c r="CN4" s="53" t="s">
        <v>110</v>
      </c>
      <c r="CO4" s="54"/>
      <c r="CP4" s="55" t="s">
        <v>111</v>
      </c>
      <c r="CQ4" s="53" t="s">
        <v>112</v>
      </c>
      <c r="CR4" s="56" t="s">
        <v>113</v>
      </c>
      <c r="CS4" s="51" t="s">
        <v>114</v>
      </c>
      <c r="CT4" s="51" t="s">
        <v>99</v>
      </c>
      <c r="CU4" s="51" t="s">
        <v>89</v>
      </c>
      <c r="CV4" s="51" t="s">
        <v>108</v>
      </c>
      <c r="CW4" s="51" t="s">
        <v>115</v>
      </c>
      <c r="CX4" s="51" t="s">
        <v>116</v>
      </c>
      <c r="CY4" s="201"/>
      <c r="CZ4" s="57" t="s">
        <v>77</v>
      </c>
      <c r="DA4" s="57" t="s">
        <v>78</v>
      </c>
      <c r="DB4" s="57" t="s">
        <v>92</v>
      </c>
      <c r="DC4" s="56" t="s">
        <v>77</v>
      </c>
      <c r="DD4" s="56" t="s">
        <v>78</v>
      </c>
      <c r="DE4" s="56" t="s">
        <v>92</v>
      </c>
      <c r="DF4" s="56" t="s">
        <v>107</v>
      </c>
      <c r="DG4" s="201"/>
      <c r="DH4" s="51" t="s">
        <v>117</v>
      </c>
      <c r="DI4" s="56" t="s">
        <v>77</v>
      </c>
      <c r="DJ4" s="51" t="s">
        <v>78</v>
      </c>
      <c r="DK4" s="51" t="s">
        <v>92</v>
      </c>
      <c r="DL4" s="169" t="s">
        <v>118</v>
      </c>
      <c r="DM4" s="170"/>
      <c r="DN4" s="169" t="s">
        <v>119</v>
      </c>
      <c r="DO4" s="170"/>
      <c r="DP4" s="57" t="s">
        <v>120</v>
      </c>
      <c r="DQ4" s="57" t="s">
        <v>121</v>
      </c>
      <c r="DR4" s="201"/>
      <c r="DS4" s="192"/>
      <c r="DT4" s="193"/>
      <c r="DU4" s="194"/>
      <c r="DV4" s="194"/>
      <c r="DW4" s="194"/>
      <c r="DX4" s="26" t="s">
        <v>122</v>
      </c>
      <c r="DY4" s="58" t="s">
        <v>123</v>
      </c>
      <c r="DZ4" s="27" t="s">
        <v>62</v>
      </c>
      <c r="EA4" s="27" t="s">
        <v>61</v>
      </c>
      <c r="EB4" s="27" t="s">
        <v>124</v>
      </c>
      <c r="EC4" s="27"/>
      <c r="ED4" s="26" t="s">
        <v>125</v>
      </c>
      <c r="EE4" s="26"/>
      <c r="EF4" s="39" t="s">
        <v>126</v>
      </c>
      <c r="EG4" s="39" t="s">
        <v>127</v>
      </c>
      <c r="EH4" s="39" t="s">
        <v>128</v>
      </c>
      <c r="EI4" s="29" t="s">
        <v>129</v>
      </c>
      <c r="EJ4" s="29" t="s">
        <v>130</v>
      </c>
      <c r="EK4" s="39" t="s">
        <v>126</v>
      </c>
      <c r="EL4" s="39" t="s">
        <v>127</v>
      </c>
      <c r="EM4" s="39" t="s">
        <v>128</v>
      </c>
      <c r="EN4" s="29" t="s">
        <v>129</v>
      </c>
      <c r="EO4" s="29" t="s">
        <v>130</v>
      </c>
      <c r="EP4" s="39" t="s">
        <v>126</v>
      </c>
      <c r="EQ4" s="39" t="s">
        <v>131</v>
      </c>
      <c r="ER4" s="39" t="s">
        <v>128</v>
      </c>
      <c r="ES4" s="29" t="s">
        <v>129</v>
      </c>
      <c r="ET4" s="29" t="s">
        <v>130</v>
      </c>
      <c r="EU4" s="39" t="s">
        <v>126</v>
      </c>
      <c r="EV4" s="39" t="s">
        <v>128</v>
      </c>
      <c r="EW4" s="29" t="s">
        <v>129</v>
      </c>
      <c r="EX4" s="29" t="s">
        <v>130</v>
      </c>
      <c r="EY4" s="40" t="s">
        <v>126</v>
      </c>
      <c r="EZ4" s="40" t="s">
        <v>128</v>
      </c>
      <c r="FA4" s="41" t="s">
        <v>129</v>
      </c>
      <c r="FB4" s="29" t="s">
        <v>130</v>
      </c>
      <c r="FC4" s="26"/>
      <c r="FD4" s="26" t="s">
        <v>132</v>
      </c>
      <c r="FE4" s="26" t="s">
        <v>133</v>
      </c>
      <c r="FF4" s="26"/>
      <c r="FG4" s="26"/>
      <c r="FS4" s="28" t="s">
        <v>134</v>
      </c>
      <c r="FT4" s="28" t="s">
        <v>60</v>
      </c>
      <c r="FU4" s="28" t="s">
        <v>61</v>
      </c>
      <c r="FV4" s="28" t="s">
        <v>62</v>
      </c>
    </row>
    <row r="5" spans="1:185" s="86" customFormat="1" ht="29.25" customHeight="1" x14ac:dyDescent="0.25">
      <c r="A5" s="59">
        <v>1</v>
      </c>
      <c r="B5" s="60" t="s">
        <v>2</v>
      </c>
      <c r="C5" s="61">
        <v>500</v>
      </c>
      <c r="D5" s="62"/>
      <c r="E5" s="63">
        <v>6100</v>
      </c>
      <c r="F5" s="62">
        <v>6100</v>
      </c>
      <c r="G5" s="62">
        <f t="shared" ref="G5:G23" si="0">F5/E5*100</f>
        <v>100</v>
      </c>
      <c r="H5" s="63">
        <f t="shared" ref="H5:H27" si="1">F5-FD5</f>
        <v>0</v>
      </c>
      <c r="I5" s="63">
        <v>3647</v>
      </c>
      <c r="J5" s="62">
        <v>3647</v>
      </c>
      <c r="K5" s="64">
        <v>1500</v>
      </c>
      <c r="L5" s="65">
        <v>1279</v>
      </c>
      <c r="M5" s="65"/>
      <c r="N5" s="63">
        <v>3647</v>
      </c>
      <c r="O5" s="65">
        <v>3647</v>
      </c>
      <c r="P5" s="66"/>
      <c r="Q5" s="67">
        <v>5204</v>
      </c>
      <c r="R5" s="66">
        <v>5204</v>
      </c>
      <c r="S5" s="68">
        <f t="shared" ref="S5:S28" si="2">R5/Q5*100</f>
        <v>100</v>
      </c>
      <c r="T5" s="68">
        <f t="shared" ref="T5:T27" si="3">R5-FE5</f>
        <v>0</v>
      </c>
      <c r="U5" s="65"/>
      <c r="V5" s="66"/>
      <c r="W5" s="69"/>
      <c r="X5" s="66"/>
      <c r="Y5" s="33"/>
      <c r="Z5" s="70">
        <v>465</v>
      </c>
      <c r="AA5" s="71">
        <v>465</v>
      </c>
      <c r="AB5" s="70">
        <v>289</v>
      </c>
      <c r="AC5" s="72">
        <v>289</v>
      </c>
      <c r="AD5" s="72">
        <v>289</v>
      </c>
      <c r="AE5" s="72"/>
      <c r="AF5" s="72"/>
      <c r="AG5" s="72"/>
      <c r="AH5" s="59"/>
      <c r="AI5" s="59"/>
      <c r="AJ5" s="73">
        <v>150</v>
      </c>
      <c r="AK5" s="59">
        <v>150</v>
      </c>
      <c r="AL5" s="73"/>
      <c r="AM5" s="59"/>
      <c r="AN5" s="59"/>
      <c r="AO5" s="59"/>
      <c r="AP5" s="59"/>
      <c r="AQ5" s="73">
        <v>500</v>
      </c>
      <c r="AR5" s="59">
        <v>500</v>
      </c>
      <c r="AS5" s="59"/>
      <c r="AT5" s="59"/>
      <c r="AU5" s="59"/>
      <c r="AV5" s="59"/>
      <c r="AW5" s="74"/>
      <c r="AX5" s="75"/>
      <c r="AY5" s="74"/>
      <c r="AZ5" s="74"/>
      <c r="BA5" s="74"/>
      <c r="BB5" s="59">
        <v>475</v>
      </c>
      <c r="BC5" s="59">
        <v>5748</v>
      </c>
      <c r="BD5" s="59"/>
      <c r="BE5" s="59"/>
      <c r="BF5" s="74">
        <v>50</v>
      </c>
      <c r="BG5" s="74"/>
      <c r="BH5" s="76">
        <v>3547</v>
      </c>
      <c r="BI5" s="74">
        <v>3520</v>
      </c>
      <c r="BJ5" s="77">
        <f>BI5/BH5*100</f>
        <v>99.238793346489999</v>
      </c>
      <c r="BK5" s="77">
        <f t="shared" ref="BK5:BK26" si="4">BI5-FS5</f>
        <v>20</v>
      </c>
      <c r="BL5" s="76">
        <v>3300</v>
      </c>
      <c r="BM5" s="74">
        <v>2117</v>
      </c>
      <c r="BN5" s="77">
        <f>BM5/BL5*100</f>
        <v>64.151515151515142</v>
      </c>
      <c r="BO5" s="77">
        <f t="shared" ref="BO5:BO26" si="5">BM5-FT5</f>
        <v>0</v>
      </c>
      <c r="BP5" s="76">
        <v>8000</v>
      </c>
      <c r="BQ5" s="77">
        <v>24870</v>
      </c>
      <c r="BR5" s="77">
        <f>BQ5/BP5*100</f>
        <v>310.875</v>
      </c>
      <c r="BS5" s="77">
        <f t="shared" ref="BS5:BS26" si="6">BQ5-FU5</f>
        <v>1925</v>
      </c>
      <c r="BT5" s="76">
        <v>19000</v>
      </c>
      <c r="BU5" s="76">
        <v>25300</v>
      </c>
      <c r="BV5" s="74"/>
      <c r="BW5" s="77">
        <f>BV5/BU5*100</f>
        <v>0</v>
      </c>
      <c r="BX5" s="74">
        <f>BV5-FV5</f>
        <v>0</v>
      </c>
      <c r="BY5" s="78">
        <v>8000</v>
      </c>
      <c r="BZ5" s="74"/>
      <c r="CA5" s="74"/>
      <c r="CB5" s="74"/>
      <c r="CC5" s="79">
        <f>((BM5*0.45)+(BQ5*0.34)+(BV5/1.33*0.18)+(BZ5*0.2))/DS5*10</f>
        <v>24.019530252744449</v>
      </c>
      <c r="CD5" s="79">
        <f>(BO5*0.45+BS5*0.35+(BX5/1.33*0.17))/DS5*10</f>
        <v>1.720066377329589</v>
      </c>
      <c r="CE5" s="79">
        <v>22.4</v>
      </c>
      <c r="CF5" s="79"/>
      <c r="CG5" s="79"/>
      <c r="CH5" s="77">
        <v>6604</v>
      </c>
      <c r="CI5" s="77">
        <f t="shared" ref="CI5:CI23" si="7">CH5-ED5</f>
        <v>0</v>
      </c>
      <c r="CJ5" s="77">
        <f t="shared" ref="CJ5:CJ23" si="8">CN5-CH5</f>
        <v>0</v>
      </c>
      <c r="CK5" s="77">
        <f t="shared" ref="CK5:CK23" si="9">CH5/CN5*100</f>
        <v>100</v>
      </c>
      <c r="CL5" s="77">
        <v>9906</v>
      </c>
      <c r="CM5" s="79">
        <f t="shared" ref="CM5:CM23" si="10">CL5/CH5*10</f>
        <v>15</v>
      </c>
      <c r="CN5" s="77">
        <v>6604</v>
      </c>
      <c r="CO5" s="77">
        <v>1004</v>
      </c>
      <c r="CP5" s="80">
        <v>1004</v>
      </c>
      <c r="CQ5" s="80">
        <v>3017</v>
      </c>
      <c r="CR5" s="79"/>
      <c r="CS5" s="77">
        <v>3587</v>
      </c>
      <c r="CT5" s="77">
        <f t="shared" ref="CT5:CT23" si="11">CS5-DX5</f>
        <v>0</v>
      </c>
      <c r="CU5" s="77">
        <f t="shared" ref="CU5:CU23" si="12">CN5-CR5-CS5-CQ5</f>
        <v>0</v>
      </c>
      <c r="CV5" s="77">
        <f t="shared" ref="CV5:CV23" si="13">(CS5+CR5)/CN5*100</f>
        <v>54.315566323440336</v>
      </c>
      <c r="CW5" s="77">
        <v>6021</v>
      </c>
      <c r="CX5" s="79">
        <f t="shared" ref="CX5:CX23" si="14">CW5/CS5*10</f>
        <v>16.785614719821577</v>
      </c>
      <c r="CY5" s="81"/>
      <c r="CZ5" s="81"/>
      <c r="DA5" s="81"/>
      <c r="DB5" s="81"/>
      <c r="DC5" s="82">
        <v>5000</v>
      </c>
      <c r="DD5" s="83">
        <v>6100</v>
      </c>
      <c r="DE5" s="81">
        <f t="shared" ref="DE5:DE23" si="15">DD5/DC5*100</f>
        <v>122</v>
      </c>
      <c r="DF5" s="81">
        <f t="shared" ref="DF5:DF23" si="16">DD5-FD5</f>
        <v>0</v>
      </c>
      <c r="DG5" s="81">
        <v>1500</v>
      </c>
      <c r="DH5" s="81">
        <f t="shared" ref="DH5:DH20" si="17">DI5*1.3027</f>
        <v>1823.78</v>
      </c>
      <c r="DI5" s="81">
        <v>1400</v>
      </c>
      <c r="DJ5" s="81">
        <v>1500</v>
      </c>
      <c r="DK5" s="81">
        <f>DJ5/DH5*100</f>
        <v>82.246762219127305</v>
      </c>
      <c r="DL5" s="81">
        <v>332</v>
      </c>
      <c r="DM5" s="81">
        <v>335</v>
      </c>
      <c r="DN5" s="81">
        <v>1769</v>
      </c>
      <c r="DO5" s="81">
        <v>1769</v>
      </c>
      <c r="DP5" s="81"/>
      <c r="DQ5" s="81">
        <v>17.2</v>
      </c>
      <c r="DR5" s="81">
        <v>0</v>
      </c>
      <c r="DS5" s="84">
        <v>3917</v>
      </c>
      <c r="DT5" s="74"/>
      <c r="DU5" s="74"/>
      <c r="DV5" s="77"/>
      <c r="DW5" s="74"/>
      <c r="DX5" s="77">
        <v>3587</v>
      </c>
      <c r="DY5" s="74">
        <v>0</v>
      </c>
      <c r="DZ5" s="85"/>
      <c r="EA5" s="85"/>
      <c r="EB5" s="85"/>
      <c r="EC5" s="85"/>
      <c r="ED5" s="77">
        <v>6604</v>
      </c>
      <c r="EF5" s="87">
        <v>110</v>
      </c>
      <c r="EG5" s="87"/>
      <c r="EH5" s="87">
        <v>110</v>
      </c>
      <c r="EI5" s="74">
        <v>2118</v>
      </c>
      <c r="EJ5" s="77">
        <f>EI5/EH5*10</f>
        <v>192.54545454545453</v>
      </c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D5" s="62">
        <v>6100</v>
      </c>
      <c r="FE5" s="66">
        <v>5204</v>
      </c>
      <c r="FS5" s="74">
        <v>3500</v>
      </c>
      <c r="FT5" s="74">
        <v>2117</v>
      </c>
      <c r="FU5" s="77">
        <v>22945</v>
      </c>
      <c r="FV5" s="74"/>
    </row>
    <row r="6" spans="1:185" s="86" customFormat="1" ht="29.25" customHeight="1" x14ac:dyDescent="0.25">
      <c r="A6" s="59">
        <v>2</v>
      </c>
      <c r="B6" s="60" t="s">
        <v>3</v>
      </c>
      <c r="C6" s="61"/>
      <c r="D6" s="62"/>
      <c r="E6" s="63">
        <v>896</v>
      </c>
      <c r="F6" s="62">
        <v>896</v>
      </c>
      <c r="G6" s="62">
        <f t="shared" si="0"/>
        <v>100</v>
      </c>
      <c r="H6" s="63">
        <f t="shared" si="1"/>
        <v>0</v>
      </c>
      <c r="I6" s="63">
        <v>0</v>
      </c>
      <c r="J6" s="62"/>
      <c r="K6" s="64">
        <v>0</v>
      </c>
      <c r="L6" s="65"/>
      <c r="M6" s="65"/>
      <c r="N6" s="63">
        <v>0</v>
      </c>
      <c r="O6" s="65"/>
      <c r="P6" s="66"/>
      <c r="Q6" s="67">
        <v>896</v>
      </c>
      <c r="R6" s="65">
        <v>896</v>
      </c>
      <c r="S6" s="68">
        <f t="shared" si="2"/>
        <v>100</v>
      </c>
      <c r="T6" s="68">
        <f t="shared" si="3"/>
        <v>0</v>
      </c>
      <c r="U6" s="65"/>
      <c r="V6" s="66"/>
      <c r="W6" s="88"/>
      <c r="X6" s="66"/>
      <c r="Y6" s="32"/>
      <c r="Z6" s="89"/>
      <c r="AA6" s="59"/>
      <c r="AB6" s="89">
        <v>0</v>
      </c>
      <c r="AC6" s="72"/>
      <c r="AD6" s="90"/>
      <c r="AE6" s="90"/>
      <c r="AF6" s="90"/>
      <c r="AG6" s="90"/>
      <c r="AH6" s="59"/>
      <c r="AI6" s="59"/>
      <c r="AJ6" s="73"/>
      <c r="AK6" s="59"/>
      <c r="AL6" s="73"/>
      <c r="AM6" s="59"/>
      <c r="AN6" s="59"/>
      <c r="AO6" s="59"/>
      <c r="AP6" s="59"/>
      <c r="AQ6" s="73">
        <v>0</v>
      </c>
      <c r="AR6" s="91"/>
      <c r="AS6" s="59"/>
      <c r="AT6" s="59"/>
      <c r="AU6" s="59"/>
      <c r="AV6" s="74"/>
      <c r="AW6" s="74"/>
      <c r="AX6" s="75"/>
      <c r="AY6" s="74"/>
      <c r="AZ6" s="74"/>
      <c r="BA6" s="74"/>
      <c r="BB6" s="59"/>
      <c r="BC6" s="59">
        <v>896</v>
      </c>
      <c r="BD6" s="59"/>
      <c r="BE6" s="59"/>
      <c r="BF6" s="74"/>
      <c r="BG6" s="74"/>
      <c r="BH6" s="76"/>
      <c r="BI6" s="74"/>
      <c r="BJ6" s="77"/>
      <c r="BK6" s="77">
        <f t="shared" si="4"/>
        <v>0</v>
      </c>
      <c r="BL6" s="76"/>
      <c r="BM6" s="74"/>
      <c r="BN6" s="77"/>
      <c r="BO6" s="77">
        <f t="shared" si="5"/>
        <v>0</v>
      </c>
      <c r="BP6" s="76"/>
      <c r="BQ6" s="74"/>
      <c r="BR6" s="77"/>
      <c r="BS6" s="77">
        <f t="shared" si="6"/>
        <v>0</v>
      </c>
      <c r="BT6" s="76"/>
      <c r="BU6" s="76"/>
      <c r="BV6" s="74"/>
      <c r="BW6" s="77"/>
      <c r="BX6" s="74">
        <f t="shared" ref="BX6:BX26" si="18">BV6-FV6</f>
        <v>0</v>
      </c>
      <c r="BY6" s="78"/>
      <c r="BZ6" s="74"/>
      <c r="CA6" s="74"/>
      <c r="CB6" s="74"/>
      <c r="CC6" s="79"/>
      <c r="CD6" s="79"/>
      <c r="CE6" s="79"/>
      <c r="CF6" s="79"/>
      <c r="CG6" s="79"/>
      <c r="CH6" s="77">
        <v>896</v>
      </c>
      <c r="CI6" s="77">
        <f t="shared" si="7"/>
        <v>0</v>
      </c>
      <c r="CJ6" s="77">
        <f t="shared" si="8"/>
        <v>0</v>
      </c>
      <c r="CK6" s="77">
        <f t="shared" si="9"/>
        <v>100</v>
      </c>
      <c r="CL6" s="77">
        <v>1294</v>
      </c>
      <c r="CM6" s="79">
        <f t="shared" si="10"/>
        <v>14.441964285714286</v>
      </c>
      <c r="CN6" s="77">
        <v>896</v>
      </c>
      <c r="CO6" s="77"/>
      <c r="CP6" s="77"/>
      <c r="CQ6" s="80">
        <v>538</v>
      </c>
      <c r="CR6" s="79"/>
      <c r="CS6" s="77">
        <v>358</v>
      </c>
      <c r="CT6" s="77">
        <f t="shared" si="11"/>
        <v>0</v>
      </c>
      <c r="CU6" s="77">
        <f t="shared" si="12"/>
        <v>0</v>
      </c>
      <c r="CV6" s="77">
        <f t="shared" si="13"/>
        <v>39.955357142857146</v>
      </c>
      <c r="CW6" s="77">
        <v>501</v>
      </c>
      <c r="CX6" s="79">
        <f t="shared" si="14"/>
        <v>13.994413407821229</v>
      </c>
      <c r="CY6" s="81"/>
      <c r="CZ6" s="92"/>
      <c r="DA6" s="92"/>
      <c r="DB6" s="92"/>
      <c r="DC6" s="82">
        <v>896</v>
      </c>
      <c r="DD6" s="83">
        <v>896</v>
      </c>
      <c r="DE6" s="81">
        <f t="shared" si="15"/>
        <v>100</v>
      </c>
      <c r="DF6" s="81">
        <f t="shared" si="16"/>
        <v>0</v>
      </c>
      <c r="DG6" s="92"/>
      <c r="DH6" s="81">
        <f t="shared" si="17"/>
        <v>0</v>
      </c>
      <c r="DI6" s="92"/>
      <c r="DJ6" s="92"/>
      <c r="DK6" s="81"/>
      <c r="DL6" s="92"/>
      <c r="DM6" s="92"/>
      <c r="DN6" s="81">
        <v>276</v>
      </c>
      <c r="DO6" s="81">
        <v>276</v>
      </c>
      <c r="DP6" s="81"/>
      <c r="DQ6" s="81"/>
      <c r="DR6" s="81">
        <v>0</v>
      </c>
      <c r="DS6" s="84"/>
      <c r="DT6" s="74"/>
      <c r="DU6" s="74"/>
      <c r="DV6" s="74"/>
      <c r="DW6" s="74"/>
      <c r="DX6" s="77">
        <v>358</v>
      </c>
      <c r="DY6" s="74"/>
      <c r="DZ6" s="85"/>
      <c r="EA6" s="85"/>
      <c r="EB6" s="85"/>
      <c r="EC6" s="85"/>
      <c r="ED6" s="77">
        <v>896</v>
      </c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D6" s="62">
        <v>896</v>
      </c>
      <c r="FE6" s="65">
        <v>896</v>
      </c>
      <c r="FS6" s="74"/>
      <c r="FT6" s="74"/>
      <c r="FU6" s="74"/>
      <c r="FV6" s="74"/>
    </row>
    <row r="7" spans="1:185" s="86" customFormat="1" ht="29.25" customHeight="1" x14ac:dyDescent="0.25">
      <c r="A7" s="59">
        <v>3</v>
      </c>
      <c r="B7" s="60" t="s">
        <v>4</v>
      </c>
      <c r="C7" s="61">
        <v>300</v>
      </c>
      <c r="D7" s="62"/>
      <c r="E7" s="63">
        <v>1800</v>
      </c>
      <c r="F7" s="62">
        <v>1800</v>
      </c>
      <c r="G7" s="62">
        <f t="shared" si="0"/>
        <v>100</v>
      </c>
      <c r="H7" s="63">
        <f t="shared" si="1"/>
        <v>0</v>
      </c>
      <c r="I7" s="63">
        <v>1614</v>
      </c>
      <c r="J7" s="62">
        <v>1614</v>
      </c>
      <c r="K7" s="64">
        <v>521</v>
      </c>
      <c r="L7" s="65">
        <v>521</v>
      </c>
      <c r="M7" s="65"/>
      <c r="N7" s="63">
        <v>1614</v>
      </c>
      <c r="O7" s="65"/>
      <c r="P7" s="66"/>
      <c r="Q7" s="67">
        <v>1267</v>
      </c>
      <c r="R7" s="66">
        <v>1267</v>
      </c>
      <c r="S7" s="68">
        <f t="shared" si="2"/>
        <v>100</v>
      </c>
      <c r="T7" s="68">
        <f t="shared" si="3"/>
        <v>0</v>
      </c>
      <c r="U7" s="65"/>
      <c r="V7" s="66"/>
      <c r="W7" s="88"/>
      <c r="X7" s="66"/>
      <c r="Y7" s="66"/>
      <c r="Z7" s="89">
        <v>300</v>
      </c>
      <c r="AA7" s="59">
        <v>300</v>
      </c>
      <c r="AB7" s="89">
        <v>0</v>
      </c>
      <c r="AC7" s="93"/>
      <c r="AD7" s="90"/>
      <c r="AE7" s="90"/>
      <c r="AF7" s="90"/>
      <c r="AG7" s="90"/>
      <c r="AH7" s="59"/>
      <c r="AI7" s="59"/>
      <c r="AJ7" s="73"/>
      <c r="AK7" s="59"/>
      <c r="AL7" s="73"/>
      <c r="AM7" s="59"/>
      <c r="AN7" s="59"/>
      <c r="AO7" s="59"/>
      <c r="AP7" s="59"/>
      <c r="AQ7" s="73">
        <v>750</v>
      </c>
      <c r="AR7" s="59">
        <v>750</v>
      </c>
      <c r="AS7" s="59"/>
      <c r="AT7" s="59"/>
      <c r="AU7" s="59"/>
      <c r="AV7" s="74"/>
      <c r="AW7" s="74"/>
      <c r="AX7" s="75"/>
      <c r="AY7" s="74"/>
      <c r="AZ7" s="74"/>
      <c r="BA7" s="75"/>
      <c r="BB7" s="59">
        <v>450</v>
      </c>
      <c r="BC7" s="59">
        <v>1267</v>
      </c>
      <c r="BD7" s="59">
        <v>350</v>
      </c>
      <c r="BE7" s="59"/>
      <c r="BF7" s="74"/>
      <c r="BG7" s="74"/>
      <c r="BH7" s="76">
        <v>1439</v>
      </c>
      <c r="BI7" s="74">
        <v>1319</v>
      </c>
      <c r="BJ7" s="77">
        <f t="shared" ref="BJ7:BJ20" si="19">BI7/BH7*100</f>
        <v>91.660875608061161</v>
      </c>
      <c r="BK7" s="77">
        <f t="shared" si="4"/>
        <v>96</v>
      </c>
      <c r="BL7" s="76">
        <v>1200</v>
      </c>
      <c r="BM7" s="74">
        <v>959</v>
      </c>
      <c r="BN7" s="77">
        <f t="shared" ref="BN7:BN20" si="20">BM7/BL7*100</f>
        <v>79.916666666666671</v>
      </c>
      <c r="BO7" s="77">
        <f t="shared" si="5"/>
        <v>32</v>
      </c>
      <c r="BP7" s="76">
        <v>4500</v>
      </c>
      <c r="BQ7" s="77">
        <v>6832</v>
      </c>
      <c r="BR7" s="77">
        <f t="shared" ref="BR7:BR16" si="21">BQ7/BP7*100</f>
        <v>151.82222222222222</v>
      </c>
      <c r="BS7" s="77">
        <f t="shared" si="6"/>
        <v>86</v>
      </c>
      <c r="BT7" s="76">
        <v>10000</v>
      </c>
      <c r="BU7" s="76">
        <v>13000</v>
      </c>
      <c r="BV7" s="74">
        <v>7171</v>
      </c>
      <c r="BW7" s="77">
        <f t="shared" ref="BW7:BW29" si="22">BV7/BU7*100</f>
        <v>55.161538461538463</v>
      </c>
      <c r="BX7" s="74">
        <f t="shared" si="18"/>
        <v>2012</v>
      </c>
      <c r="BY7" s="78">
        <v>1200</v>
      </c>
      <c r="BZ7" s="74"/>
      <c r="CA7" s="74"/>
      <c r="CB7" s="77">
        <v>1064</v>
      </c>
      <c r="CC7" s="79">
        <f t="shared" ref="CC7:CC27" si="23">((BM7*0.45)+(BQ7*0.34)+(BV7/1.33*0.18)+(BZ7*0.2))/DS7*10</f>
        <v>23.862532211374049</v>
      </c>
      <c r="CD7" s="79">
        <f t="shared" ref="CD7:CD26" si="24">(BO7*0.45+BS7*0.35+(BX7/1.33*0.17))/DS7*10</f>
        <v>1.9325620264626977</v>
      </c>
      <c r="CE7" s="79">
        <v>18.5</v>
      </c>
      <c r="CF7" s="79"/>
      <c r="CG7" s="79"/>
      <c r="CH7" s="77">
        <v>1788</v>
      </c>
      <c r="CI7" s="77">
        <f t="shared" si="7"/>
        <v>0</v>
      </c>
      <c r="CJ7" s="77">
        <f t="shared" si="8"/>
        <v>0</v>
      </c>
      <c r="CK7" s="77">
        <f t="shared" si="9"/>
        <v>100</v>
      </c>
      <c r="CL7" s="77">
        <v>2866</v>
      </c>
      <c r="CM7" s="79">
        <f t="shared" si="10"/>
        <v>16.029082774049218</v>
      </c>
      <c r="CN7" s="77">
        <v>1788</v>
      </c>
      <c r="CO7" s="77">
        <v>400</v>
      </c>
      <c r="CP7" s="80">
        <v>400</v>
      </c>
      <c r="CQ7" s="80">
        <v>912</v>
      </c>
      <c r="CR7" s="79"/>
      <c r="CS7" s="77">
        <v>876</v>
      </c>
      <c r="CT7" s="77">
        <f t="shared" si="11"/>
        <v>0</v>
      </c>
      <c r="CU7" s="77">
        <f t="shared" si="12"/>
        <v>0</v>
      </c>
      <c r="CV7" s="77">
        <f t="shared" si="13"/>
        <v>48.993288590604031</v>
      </c>
      <c r="CW7" s="77">
        <v>1400</v>
      </c>
      <c r="CX7" s="79">
        <f t="shared" si="14"/>
        <v>15.981735159817351</v>
      </c>
      <c r="CY7" s="81"/>
      <c r="CZ7" s="92"/>
      <c r="DA7" s="92"/>
      <c r="DB7" s="92"/>
      <c r="DC7" s="82">
        <v>1800</v>
      </c>
      <c r="DD7" s="83">
        <v>1800</v>
      </c>
      <c r="DE7" s="81">
        <f t="shared" si="15"/>
        <v>100</v>
      </c>
      <c r="DF7" s="81">
        <f t="shared" si="16"/>
        <v>0</v>
      </c>
      <c r="DG7" s="81">
        <v>521</v>
      </c>
      <c r="DH7" s="81">
        <f t="shared" si="17"/>
        <v>521.08000000000004</v>
      </c>
      <c r="DI7" s="81">
        <v>400</v>
      </c>
      <c r="DJ7" s="81">
        <v>521</v>
      </c>
      <c r="DK7" s="81">
        <f t="shared" ref="DK7:DK20" si="25">DJ7/DH7*100</f>
        <v>99.984647271052424</v>
      </c>
      <c r="DL7" s="81">
        <v>96</v>
      </c>
      <c r="DM7" s="81">
        <v>75</v>
      </c>
      <c r="DN7" s="81">
        <v>485</v>
      </c>
      <c r="DO7" s="81">
        <v>496</v>
      </c>
      <c r="DP7" s="81"/>
      <c r="DQ7" s="81">
        <v>5</v>
      </c>
      <c r="DR7" s="81">
        <v>0</v>
      </c>
      <c r="DS7" s="81">
        <v>1561</v>
      </c>
      <c r="DT7" s="74"/>
      <c r="DU7" s="74"/>
      <c r="DV7" s="77"/>
      <c r="DW7" s="74"/>
      <c r="DX7" s="77">
        <v>876</v>
      </c>
      <c r="DY7" s="74">
        <v>0</v>
      </c>
      <c r="DZ7" s="85"/>
      <c r="EA7" s="85"/>
      <c r="EB7" s="85"/>
      <c r="EC7" s="85"/>
      <c r="ED7" s="77">
        <v>1788</v>
      </c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D7" s="62">
        <v>1800</v>
      </c>
      <c r="FE7" s="66">
        <v>1267</v>
      </c>
      <c r="FS7" s="74">
        <v>1223</v>
      </c>
      <c r="FT7" s="74">
        <v>927</v>
      </c>
      <c r="FU7" s="77">
        <v>6746</v>
      </c>
      <c r="FV7" s="74">
        <v>5159</v>
      </c>
    </row>
    <row r="8" spans="1:185" s="86" customFormat="1" ht="29.25" customHeight="1" x14ac:dyDescent="0.25">
      <c r="A8" s="59">
        <v>4</v>
      </c>
      <c r="B8" s="60" t="s">
        <v>5</v>
      </c>
      <c r="C8" s="61">
        <v>45</v>
      </c>
      <c r="D8" s="62"/>
      <c r="E8" s="63">
        <v>550</v>
      </c>
      <c r="F8" s="62">
        <v>550</v>
      </c>
      <c r="G8" s="62">
        <f t="shared" si="0"/>
        <v>100</v>
      </c>
      <c r="H8" s="63">
        <f t="shared" si="1"/>
        <v>0</v>
      </c>
      <c r="I8" s="63">
        <v>1516</v>
      </c>
      <c r="J8" s="62">
        <v>590</v>
      </c>
      <c r="K8" s="64">
        <v>423</v>
      </c>
      <c r="L8" s="65">
        <v>350</v>
      </c>
      <c r="M8" s="65"/>
      <c r="N8" s="63">
        <v>1516</v>
      </c>
      <c r="O8" s="65"/>
      <c r="P8" s="66"/>
      <c r="Q8" s="67">
        <v>334</v>
      </c>
      <c r="R8" s="66">
        <v>334</v>
      </c>
      <c r="S8" s="68">
        <f t="shared" si="2"/>
        <v>100</v>
      </c>
      <c r="T8" s="68">
        <f t="shared" si="3"/>
        <v>0</v>
      </c>
      <c r="U8" s="65"/>
      <c r="V8" s="66"/>
      <c r="W8" s="88"/>
      <c r="X8" s="66"/>
      <c r="Y8" s="66">
        <v>1</v>
      </c>
      <c r="Z8" s="89"/>
      <c r="AA8" s="59"/>
      <c r="AB8" s="89">
        <v>107</v>
      </c>
      <c r="AC8" s="72">
        <v>200</v>
      </c>
      <c r="AD8" s="90">
        <v>90</v>
      </c>
      <c r="AE8" s="90">
        <v>50</v>
      </c>
      <c r="AF8" s="90"/>
      <c r="AG8" s="90">
        <v>60</v>
      </c>
      <c r="AH8" s="59"/>
      <c r="AI8" s="59"/>
      <c r="AJ8" s="73">
        <v>20</v>
      </c>
      <c r="AK8" s="59">
        <v>10</v>
      </c>
      <c r="AL8" s="73"/>
      <c r="AM8" s="59"/>
      <c r="AN8" s="59"/>
      <c r="AO8" s="59"/>
      <c r="AP8" s="59"/>
      <c r="AQ8" s="73">
        <v>150</v>
      </c>
      <c r="AR8" s="59">
        <v>207</v>
      </c>
      <c r="AS8" s="59"/>
      <c r="AT8" s="59"/>
      <c r="AU8" s="59"/>
      <c r="AV8" s="74"/>
      <c r="AW8" s="74"/>
      <c r="AX8" s="74"/>
      <c r="AY8" s="74"/>
      <c r="AZ8" s="74"/>
      <c r="BA8" s="74"/>
      <c r="BB8" s="59">
        <v>175</v>
      </c>
      <c r="BC8" s="59"/>
      <c r="BD8" s="59"/>
      <c r="BE8" s="59"/>
      <c r="BF8" s="74">
        <v>10</v>
      </c>
      <c r="BG8" s="74"/>
      <c r="BH8" s="76">
        <v>1461</v>
      </c>
      <c r="BI8" s="74">
        <v>1230</v>
      </c>
      <c r="BJ8" s="77">
        <f t="shared" si="19"/>
        <v>84.188911704312119</v>
      </c>
      <c r="BK8" s="77">
        <f t="shared" si="4"/>
        <v>20</v>
      </c>
      <c r="BL8" s="76">
        <v>500</v>
      </c>
      <c r="BM8" s="74">
        <v>410</v>
      </c>
      <c r="BN8" s="77">
        <f t="shared" si="20"/>
        <v>82</v>
      </c>
      <c r="BO8" s="77">
        <f t="shared" si="5"/>
        <v>15</v>
      </c>
      <c r="BP8" s="76">
        <v>1100</v>
      </c>
      <c r="BQ8" s="74"/>
      <c r="BR8" s="77">
        <f t="shared" si="21"/>
        <v>0</v>
      </c>
      <c r="BS8" s="77">
        <f t="shared" si="6"/>
        <v>0</v>
      </c>
      <c r="BT8" s="76">
        <v>3000</v>
      </c>
      <c r="BU8" s="76">
        <v>3933</v>
      </c>
      <c r="BV8" s="74">
        <v>3390</v>
      </c>
      <c r="BW8" s="77">
        <f t="shared" si="22"/>
        <v>86.193745232646833</v>
      </c>
      <c r="BX8" s="74">
        <f t="shared" si="18"/>
        <v>200</v>
      </c>
      <c r="BY8" s="78">
        <v>520</v>
      </c>
      <c r="BZ8" s="74"/>
      <c r="CA8" s="74"/>
      <c r="CB8" s="74"/>
      <c r="CC8" s="79">
        <f t="shared" si="23"/>
        <v>12.891723296216494</v>
      </c>
      <c r="CD8" s="79">
        <f t="shared" si="24"/>
        <v>0.64757334217306795</v>
      </c>
      <c r="CE8" s="79">
        <v>11.7</v>
      </c>
      <c r="CF8" s="79"/>
      <c r="CG8" s="79"/>
      <c r="CH8" s="77">
        <v>634</v>
      </c>
      <c r="CI8" s="77">
        <f t="shared" si="7"/>
        <v>0</v>
      </c>
      <c r="CJ8" s="77">
        <f t="shared" si="8"/>
        <v>0</v>
      </c>
      <c r="CK8" s="77">
        <f t="shared" si="9"/>
        <v>100</v>
      </c>
      <c r="CL8" s="77">
        <v>380</v>
      </c>
      <c r="CM8" s="79">
        <f t="shared" si="10"/>
        <v>5.9936908517350158</v>
      </c>
      <c r="CN8" s="77">
        <v>634</v>
      </c>
      <c r="CO8" s="77">
        <v>200</v>
      </c>
      <c r="CP8" s="77">
        <v>115</v>
      </c>
      <c r="CQ8" s="80">
        <v>297</v>
      </c>
      <c r="CR8" s="77"/>
      <c r="CS8" s="77">
        <v>337</v>
      </c>
      <c r="CT8" s="77">
        <f t="shared" si="11"/>
        <v>0</v>
      </c>
      <c r="CU8" s="77">
        <f t="shared" si="12"/>
        <v>0</v>
      </c>
      <c r="CV8" s="77">
        <f t="shared" si="13"/>
        <v>53.154574132492115</v>
      </c>
      <c r="CW8" s="77">
        <v>303</v>
      </c>
      <c r="CX8" s="79">
        <f t="shared" si="14"/>
        <v>8.9910979228486649</v>
      </c>
      <c r="CY8" s="81"/>
      <c r="CZ8" s="81"/>
      <c r="DA8" s="81"/>
      <c r="DB8" s="81"/>
      <c r="DC8" s="82">
        <v>500</v>
      </c>
      <c r="DD8" s="83">
        <v>550</v>
      </c>
      <c r="DE8" s="81">
        <f t="shared" si="15"/>
        <v>110.00000000000001</v>
      </c>
      <c r="DF8" s="81">
        <f t="shared" si="16"/>
        <v>0</v>
      </c>
      <c r="DG8" s="81">
        <v>423</v>
      </c>
      <c r="DH8" s="81">
        <f t="shared" si="17"/>
        <v>423.3775</v>
      </c>
      <c r="DI8" s="81">
        <v>325</v>
      </c>
      <c r="DJ8" s="81">
        <v>423</v>
      </c>
      <c r="DK8" s="81">
        <f t="shared" si="25"/>
        <v>99.91083607418912</v>
      </c>
      <c r="DL8" s="81">
        <v>71</v>
      </c>
      <c r="DM8" s="81">
        <v>30</v>
      </c>
      <c r="DN8" s="81">
        <v>110</v>
      </c>
      <c r="DO8" s="81">
        <v>110</v>
      </c>
      <c r="DP8" s="81"/>
      <c r="DQ8" s="81">
        <v>0</v>
      </c>
      <c r="DR8" s="81">
        <v>20</v>
      </c>
      <c r="DS8" s="84">
        <v>499</v>
      </c>
      <c r="DT8" s="74"/>
      <c r="DU8" s="74"/>
      <c r="DV8" s="74"/>
      <c r="DW8" s="74"/>
      <c r="DX8" s="77">
        <v>337</v>
      </c>
      <c r="DY8" s="74">
        <v>20</v>
      </c>
      <c r="DZ8" s="85"/>
      <c r="EA8" s="85"/>
      <c r="EB8" s="85"/>
      <c r="EC8" s="85"/>
      <c r="ED8" s="77">
        <v>634</v>
      </c>
      <c r="EF8" s="87">
        <v>30</v>
      </c>
      <c r="EG8" s="87"/>
      <c r="EH8" s="87">
        <v>30</v>
      </c>
      <c r="EI8" s="74">
        <v>237</v>
      </c>
      <c r="EJ8" s="77">
        <f>EI8/EH8*10</f>
        <v>79</v>
      </c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D8" s="62">
        <v>550</v>
      </c>
      <c r="FE8" s="66">
        <v>334</v>
      </c>
      <c r="FS8" s="74">
        <v>1210</v>
      </c>
      <c r="FT8" s="74">
        <v>395</v>
      </c>
      <c r="FU8" s="74"/>
      <c r="FV8" s="74">
        <v>3190</v>
      </c>
    </row>
    <row r="9" spans="1:185" s="86" customFormat="1" ht="29.25" customHeight="1" x14ac:dyDescent="0.25">
      <c r="A9" s="59">
        <v>5</v>
      </c>
      <c r="B9" s="60" t="s">
        <v>6</v>
      </c>
      <c r="C9" s="61">
        <v>240</v>
      </c>
      <c r="D9" s="62"/>
      <c r="E9" s="63">
        <v>1200</v>
      </c>
      <c r="F9" s="62">
        <v>1200</v>
      </c>
      <c r="G9" s="62">
        <f t="shared" si="0"/>
        <v>100</v>
      </c>
      <c r="H9" s="63">
        <f t="shared" si="1"/>
        <v>0</v>
      </c>
      <c r="I9" s="63">
        <v>1285</v>
      </c>
      <c r="J9" s="62"/>
      <c r="K9" s="64">
        <v>397</v>
      </c>
      <c r="L9" s="65">
        <v>232</v>
      </c>
      <c r="M9" s="65">
        <v>20</v>
      </c>
      <c r="N9" s="63">
        <v>1285</v>
      </c>
      <c r="O9" s="65"/>
      <c r="P9" s="66"/>
      <c r="Q9" s="67">
        <v>1520</v>
      </c>
      <c r="R9" s="66">
        <v>1520</v>
      </c>
      <c r="S9" s="68">
        <f t="shared" si="2"/>
        <v>100</v>
      </c>
      <c r="T9" s="68">
        <f t="shared" si="3"/>
        <v>0</v>
      </c>
      <c r="U9" s="65"/>
      <c r="V9" s="66"/>
      <c r="W9" s="88"/>
      <c r="X9" s="66"/>
      <c r="Y9" s="66">
        <v>3</v>
      </c>
      <c r="Z9" s="89">
        <v>65</v>
      </c>
      <c r="AA9" s="59">
        <v>65</v>
      </c>
      <c r="AB9" s="89">
        <v>238</v>
      </c>
      <c r="AC9" s="72">
        <v>240</v>
      </c>
      <c r="AD9" s="90">
        <v>140</v>
      </c>
      <c r="AE9" s="90">
        <v>100</v>
      </c>
      <c r="AF9" s="90"/>
      <c r="AG9" s="90"/>
      <c r="AH9" s="59"/>
      <c r="AI9" s="59"/>
      <c r="AJ9" s="73"/>
      <c r="AK9" s="91"/>
      <c r="AL9" s="73"/>
      <c r="AM9" s="59"/>
      <c r="AN9" s="59"/>
      <c r="AO9" s="59"/>
      <c r="AP9" s="59"/>
      <c r="AQ9" s="73">
        <v>121</v>
      </c>
      <c r="AR9" s="59">
        <v>121</v>
      </c>
      <c r="AS9" s="91"/>
      <c r="AT9" s="91"/>
      <c r="AU9" s="91"/>
      <c r="AV9" s="74"/>
      <c r="AW9" s="74"/>
      <c r="AX9" s="74"/>
      <c r="AY9" s="74"/>
      <c r="AZ9" s="74"/>
      <c r="BA9" s="74"/>
      <c r="BB9" s="59">
        <v>125</v>
      </c>
      <c r="BC9" s="59">
        <v>1350</v>
      </c>
      <c r="BD9" s="59">
        <v>65</v>
      </c>
      <c r="BE9" s="59"/>
      <c r="BF9" s="74"/>
      <c r="BG9" s="74"/>
      <c r="BH9" s="76">
        <v>1255</v>
      </c>
      <c r="BI9" s="74">
        <v>1055</v>
      </c>
      <c r="BJ9" s="77">
        <f>BI9/BH9*100</f>
        <v>84.063745019920319</v>
      </c>
      <c r="BK9" s="77">
        <f t="shared" si="4"/>
        <v>58</v>
      </c>
      <c r="BL9" s="76">
        <v>750</v>
      </c>
      <c r="BM9" s="74">
        <v>938</v>
      </c>
      <c r="BN9" s="77">
        <f t="shared" si="20"/>
        <v>125.06666666666666</v>
      </c>
      <c r="BO9" s="77">
        <f t="shared" si="5"/>
        <v>54</v>
      </c>
      <c r="BP9" s="76">
        <v>1600</v>
      </c>
      <c r="BQ9" s="74">
        <v>135</v>
      </c>
      <c r="BR9" s="77">
        <f t="shared" si="21"/>
        <v>8.4375</v>
      </c>
      <c r="BS9" s="77">
        <f t="shared" si="6"/>
        <v>12</v>
      </c>
      <c r="BT9" s="76">
        <v>4700</v>
      </c>
      <c r="BU9" s="76">
        <v>6700</v>
      </c>
      <c r="BV9" s="74">
        <v>7996</v>
      </c>
      <c r="BW9" s="77">
        <f t="shared" si="22"/>
        <v>119.34328358208954</v>
      </c>
      <c r="BX9" s="74">
        <f t="shared" si="18"/>
        <v>456</v>
      </c>
      <c r="BY9" s="78">
        <v>1100</v>
      </c>
      <c r="BZ9" s="74"/>
      <c r="CA9" s="74"/>
      <c r="CB9" s="74">
        <v>135</v>
      </c>
      <c r="CC9" s="79">
        <f t="shared" si="23"/>
        <v>17.575571582016263</v>
      </c>
      <c r="CD9" s="79">
        <f t="shared" si="24"/>
        <v>0.98396501457725938</v>
      </c>
      <c r="CE9" s="79">
        <v>14.5</v>
      </c>
      <c r="CF9" s="79"/>
      <c r="CG9" s="79"/>
      <c r="CH9" s="77">
        <v>1880</v>
      </c>
      <c r="CI9" s="77">
        <f t="shared" si="7"/>
        <v>0</v>
      </c>
      <c r="CJ9" s="77">
        <f t="shared" si="8"/>
        <v>0</v>
      </c>
      <c r="CK9" s="77">
        <f t="shared" si="9"/>
        <v>100</v>
      </c>
      <c r="CL9" s="77">
        <v>1800</v>
      </c>
      <c r="CM9" s="79">
        <f t="shared" si="10"/>
        <v>9.5744680851063837</v>
      </c>
      <c r="CN9" s="77">
        <v>1880</v>
      </c>
      <c r="CO9" s="77">
        <v>235</v>
      </c>
      <c r="CP9" s="80">
        <v>235</v>
      </c>
      <c r="CQ9" s="80">
        <v>911</v>
      </c>
      <c r="CR9" s="79"/>
      <c r="CS9" s="77">
        <v>969</v>
      </c>
      <c r="CT9" s="77">
        <f t="shared" si="11"/>
        <v>0</v>
      </c>
      <c r="CU9" s="77">
        <f t="shared" si="12"/>
        <v>0</v>
      </c>
      <c r="CV9" s="77">
        <f t="shared" si="13"/>
        <v>51.542553191489361</v>
      </c>
      <c r="CW9" s="77">
        <v>988</v>
      </c>
      <c r="CX9" s="79">
        <f t="shared" si="14"/>
        <v>10.196078431372548</v>
      </c>
      <c r="CY9" s="81"/>
      <c r="CZ9" s="81"/>
      <c r="DA9" s="81"/>
      <c r="DB9" s="81"/>
      <c r="DC9" s="82">
        <v>1000</v>
      </c>
      <c r="DD9" s="83">
        <v>1200</v>
      </c>
      <c r="DE9" s="81">
        <f t="shared" si="15"/>
        <v>120</v>
      </c>
      <c r="DF9" s="81">
        <f t="shared" si="16"/>
        <v>0</v>
      </c>
      <c r="DG9" s="81">
        <v>417</v>
      </c>
      <c r="DH9" s="81">
        <f t="shared" si="17"/>
        <v>416.86399999999998</v>
      </c>
      <c r="DI9" s="81">
        <v>320</v>
      </c>
      <c r="DJ9" s="81">
        <v>417</v>
      </c>
      <c r="DK9" s="81">
        <f t="shared" si="25"/>
        <v>100.03262454901358</v>
      </c>
      <c r="DL9" s="81">
        <v>72</v>
      </c>
      <c r="DM9" s="81">
        <v>72</v>
      </c>
      <c r="DN9" s="81">
        <v>389</v>
      </c>
      <c r="DO9" s="81">
        <v>389</v>
      </c>
      <c r="DP9" s="81"/>
      <c r="DQ9" s="81"/>
      <c r="DR9" s="81">
        <v>250</v>
      </c>
      <c r="DS9" s="84">
        <v>882</v>
      </c>
      <c r="DT9" s="74"/>
      <c r="DU9" s="74"/>
      <c r="DV9" s="74"/>
      <c r="DW9" s="74"/>
      <c r="DX9" s="77">
        <v>969</v>
      </c>
      <c r="DY9" s="74">
        <v>500</v>
      </c>
      <c r="DZ9" s="85">
        <v>1800</v>
      </c>
      <c r="EA9" s="85">
        <v>0</v>
      </c>
      <c r="EB9" s="85">
        <v>100</v>
      </c>
      <c r="EC9" s="85"/>
      <c r="ED9" s="77">
        <v>1880</v>
      </c>
      <c r="EF9" s="87"/>
      <c r="EG9" s="87"/>
      <c r="EH9" s="87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D9" s="62">
        <v>1200</v>
      </c>
      <c r="FE9" s="66">
        <v>1520</v>
      </c>
      <c r="FS9" s="74">
        <v>997</v>
      </c>
      <c r="FT9" s="74">
        <v>884</v>
      </c>
      <c r="FU9" s="74">
        <v>123</v>
      </c>
      <c r="FV9" s="74">
        <v>7540</v>
      </c>
    </row>
    <row r="10" spans="1:185" s="86" customFormat="1" ht="29.25" customHeight="1" x14ac:dyDescent="0.25">
      <c r="A10" s="59">
        <v>6</v>
      </c>
      <c r="B10" s="60" t="s">
        <v>8</v>
      </c>
      <c r="C10" s="61">
        <v>120</v>
      </c>
      <c r="D10" s="62"/>
      <c r="E10" s="63">
        <v>900</v>
      </c>
      <c r="F10" s="62">
        <v>900</v>
      </c>
      <c r="G10" s="62">
        <f t="shared" si="0"/>
        <v>100</v>
      </c>
      <c r="H10" s="63">
        <f t="shared" si="1"/>
        <v>0</v>
      </c>
      <c r="I10" s="63">
        <v>625</v>
      </c>
      <c r="J10" s="62">
        <v>625</v>
      </c>
      <c r="K10" s="64">
        <v>140</v>
      </c>
      <c r="L10" s="65"/>
      <c r="M10" s="65"/>
      <c r="N10" s="63">
        <v>625</v>
      </c>
      <c r="O10" s="65">
        <v>120</v>
      </c>
      <c r="P10" s="66"/>
      <c r="Q10" s="67">
        <v>700</v>
      </c>
      <c r="R10" s="66">
        <v>700</v>
      </c>
      <c r="S10" s="68">
        <f t="shared" si="2"/>
        <v>100</v>
      </c>
      <c r="T10" s="68">
        <f t="shared" si="3"/>
        <v>0</v>
      </c>
      <c r="U10" s="65"/>
      <c r="V10" s="66"/>
      <c r="W10" s="88"/>
      <c r="X10" s="66"/>
      <c r="Y10" s="66">
        <v>1</v>
      </c>
      <c r="Z10" s="89"/>
      <c r="AA10" s="59"/>
      <c r="AB10" s="89">
        <v>80</v>
      </c>
      <c r="AC10" s="72">
        <v>80</v>
      </c>
      <c r="AD10" s="90"/>
      <c r="AE10" s="90">
        <v>60</v>
      </c>
      <c r="AF10" s="90">
        <v>20</v>
      </c>
      <c r="AG10" s="90"/>
      <c r="AH10" s="59"/>
      <c r="AI10" s="59"/>
      <c r="AJ10" s="73">
        <v>40</v>
      </c>
      <c r="AK10" s="59">
        <v>40</v>
      </c>
      <c r="AL10" s="73"/>
      <c r="AM10" s="59"/>
      <c r="AN10" s="59"/>
      <c r="AO10" s="59"/>
      <c r="AP10" s="59"/>
      <c r="AQ10" s="73">
        <v>360</v>
      </c>
      <c r="AR10" s="59">
        <v>390</v>
      </c>
      <c r="AS10" s="59"/>
      <c r="AT10" s="91"/>
      <c r="AU10" s="91"/>
      <c r="AV10" s="74"/>
      <c r="AW10" s="74"/>
      <c r="AX10" s="74"/>
      <c r="AY10" s="74"/>
      <c r="AZ10" s="74"/>
      <c r="BA10" s="74"/>
      <c r="BB10" s="59"/>
      <c r="BC10" s="59">
        <v>393</v>
      </c>
      <c r="BD10" s="59"/>
      <c r="BE10" s="59"/>
      <c r="BF10" s="74"/>
      <c r="BG10" s="74"/>
      <c r="BH10" s="76">
        <v>625</v>
      </c>
      <c r="BI10" s="74">
        <v>610</v>
      </c>
      <c r="BJ10" s="77">
        <f t="shared" si="19"/>
        <v>97.6</v>
      </c>
      <c r="BK10" s="77">
        <f t="shared" si="4"/>
        <v>0</v>
      </c>
      <c r="BL10" s="76">
        <v>380</v>
      </c>
      <c r="BM10" s="74">
        <v>160</v>
      </c>
      <c r="BN10" s="77">
        <f t="shared" si="20"/>
        <v>42.105263157894733</v>
      </c>
      <c r="BO10" s="77">
        <f t="shared" si="5"/>
        <v>0</v>
      </c>
      <c r="BP10" s="76">
        <v>3800</v>
      </c>
      <c r="BQ10" s="74">
        <v>3850</v>
      </c>
      <c r="BR10" s="77">
        <f t="shared" si="21"/>
        <v>101.31578947368421</v>
      </c>
      <c r="BS10" s="77">
        <f t="shared" si="6"/>
        <v>0</v>
      </c>
      <c r="BT10" s="76"/>
      <c r="BU10" s="76"/>
      <c r="BV10" s="74"/>
      <c r="BW10" s="77"/>
      <c r="BX10" s="74">
        <f t="shared" si="18"/>
        <v>0</v>
      </c>
      <c r="BY10" s="78">
        <v>600</v>
      </c>
      <c r="BZ10" s="74"/>
      <c r="CA10" s="74"/>
      <c r="CB10" s="74">
        <v>3850</v>
      </c>
      <c r="CC10" s="79">
        <f t="shared" si="23"/>
        <v>22.382495948136139</v>
      </c>
      <c r="CD10" s="79">
        <f t="shared" si="24"/>
        <v>0</v>
      </c>
      <c r="CE10" s="79">
        <v>15.2</v>
      </c>
      <c r="CF10" s="79"/>
      <c r="CG10" s="79"/>
      <c r="CH10" s="77">
        <v>760</v>
      </c>
      <c r="CI10" s="77">
        <f t="shared" si="7"/>
        <v>0</v>
      </c>
      <c r="CJ10" s="77">
        <f t="shared" si="8"/>
        <v>0</v>
      </c>
      <c r="CK10" s="77">
        <f t="shared" si="9"/>
        <v>100</v>
      </c>
      <c r="CL10" s="77">
        <v>693</v>
      </c>
      <c r="CM10" s="79">
        <f t="shared" si="10"/>
        <v>9.1184210526315788</v>
      </c>
      <c r="CN10" s="77">
        <v>760</v>
      </c>
      <c r="CO10" s="77">
        <v>0</v>
      </c>
      <c r="CP10" s="77"/>
      <c r="CQ10" s="80">
        <v>600</v>
      </c>
      <c r="CR10" s="79"/>
      <c r="CS10" s="77">
        <v>160</v>
      </c>
      <c r="CT10" s="77">
        <f t="shared" si="11"/>
        <v>0</v>
      </c>
      <c r="CU10" s="77">
        <f t="shared" si="12"/>
        <v>0</v>
      </c>
      <c r="CV10" s="77">
        <f t="shared" si="13"/>
        <v>21.052631578947366</v>
      </c>
      <c r="CW10" s="77">
        <v>160</v>
      </c>
      <c r="CX10" s="79">
        <f t="shared" si="14"/>
        <v>10</v>
      </c>
      <c r="CY10" s="81"/>
      <c r="CZ10" s="92"/>
      <c r="DA10" s="92"/>
      <c r="DB10" s="92"/>
      <c r="DC10" s="82">
        <v>800</v>
      </c>
      <c r="DD10" s="83">
        <v>900</v>
      </c>
      <c r="DE10" s="81">
        <f t="shared" si="15"/>
        <v>112.5</v>
      </c>
      <c r="DF10" s="81">
        <f t="shared" si="16"/>
        <v>0</v>
      </c>
      <c r="DG10" s="81">
        <v>140</v>
      </c>
      <c r="DH10" s="81">
        <f t="shared" si="17"/>
        <v>130.27000000000001</v>
      </c>
      <c r="DI10" s="81">
        <v>100</v>
      </c>
      <c r="DJ10" s="81">
        <v>140</v>
      </c>
      <c r="DK10" s="81">
        <f t="shared" si="25"/>
        <v>107.46910263299301</v>
      </c>
      <c r="DL10" s="81">
        <v>11</v>
      </c>
      <c r="DM10" s="81"/>
      <c r="DN10" s="81">
        <v>210</v>
      </c>
      <c r="DO10" s="81">
        <v>210</v>
      </c>
      <c r="DP10" s="81"/>
      <c r="DQ10" s="81">
        <v>0</v>
      </c>
      <c r="DR10" s="81">
        <v>538</v>
      </c>
      <c r="DS10" s="84">
        <v>617</v>
      </c>
      <c r="DT10" s="75"/>
      <c r="DU10" s="75"/>
      <c r="DV10" s="74"/>
      <c r="DW10" s="74"/>
      <c r="DX10" s="77">
        <v>160</v>
      </c>
      <c r="DY10" s="74">
        <v>5</v>
      </c>
      <c r="DZ10" s="85"/>
      <c r="EA10" s="85"/>
      <c r="EB10" s="85"/>
      <c r="EC10" s="85"/>
      <c r="ED10" s="77">
        <v>760</v>
      </c>
      <c r="EF10" s="87">
        <v>40</v>
      </c>
      <c r="EG10" s="87"/>
      <c r="EH10" s="87">
        <v>40</v>
      </c>
      <c r="EI10" s="74">
        <v>402</v>
      </c>
      <c r="EJ10" s="77">
        <f t="shared" ref="EJ10:EJ15" si="26">EI10/EH10*10</f>
        <v>100.5</v>
      </c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D10" s="62">
        <v>900</v>
      </c>
      <c r="FE10" s="66">
        <v>700</v>
      </c>
      <c r="FS10" s="74">
        <v>610</v>
      </c>
      <c r="FT10" s="74">
        <v>160</v>
      </c>
      <c r="FU10" s="74">
        <v>3850</v>
      </c>
      <c r="FV10" s="74"/>
    </row>
    <row r="11" spans="1:185" s="86" customFormat="1" ht="29.25" customHeight="1" x14ac:dyDescent="0.25">
      <c r="A11" s="59">
        <v>7</v>
      </c>
      <c r="B11" s="60" t="s">
        <v>10</v>
      </c>
      <c r="C11" s="61">
        <v>95</v>
      </c>
      <c r="D11" s="62"/>
      <c r="E11" s="63">
        <v>600</v>
      </c>
      <c r="F11" s="62">
        <v>600</v>
      </c>
      <c r="G11" s="62">
        <f t="shared" si="0"/>
        <v>100</v>
      </c>
      <c r="H11" s="63">
        <f t="shared" si="1"/>
        <v>0</v>
      </c>
      <c r="I11" s="63">
        <v>378</v>
      </c>
      <c r="J11" s="62">
        <v>378</v>
      </c>
      <c r="K11" s="64">
        <v>91</v>
      </c>
      <c r="L11" s="65">
        <v>60</v>
      </c>
      <c r="M11" s="65"/>
      <c r="N11" s="63">
        <v>378</v>
      </c>
      <c r="O11" s="65"/>
      <c r="P11" s="66"/>
      <c r="Q11" s="67">
        <v>530</v>
      </c>
      <c r="R11" s="66">
        <v>530</v>
      </c>
      <c r="S11" s="68">
        <f t="shared" si="2"/>
        <v>100</v>
      </c>
      <c r="T11" s="68">
        <f t="shared" si="3"/>
        <v>0</v>
      </c>
      <c r="U11" s="65"/>
      <c r="V11" s="66"/>
      <c r="W11" s="88"/>
      <c r="X11" s="66"/>
      <c r="Y11" s="66"/>
      <c r="Z11" s="89"/>
      <c r="AA11" s="91"/>
      <c r="AB11" s="89">
        <v>0</v>
      </c>
      <c r="AC11" s="72"/>
      <c r="AD11" s="90"/>
      <c r="AE11" s="90"/>
      <c r="AF11" s="90"/>
      <c r="AG11" s="90"/>
      <c r="AH11" s="59"/>
      <c r="AI11" s="59"/>
      <c r="AJ11" s="73">
        <v>20</v>
      </c>
      <c r="AK11" s="59">
        <v>20</v>
      </c>
      <c r="AL11" s="73"/>
      <c r="AM11" s="59"/>
      <c r="AN11" s="59"/>
      <c r="AO11" s="59"/>
      <c r="AP11" s="59"/>
      <c r="AQ11" s="73">
        <v>0</v>
      </c>
      <c r="AR11" s="59">
        <v>112</v>
      </c>
      <c r="AS11" s="59"/>
      <c r="AT11" s="59"/>
      <c r="AU11" s="91"/>
      <c r="AV11" s="74"/>
      <c r="AW11" s="74"/>
      <c r="AX11" s="75"/>
      <c r="AY11" s="74"/>
      <c r="AZ11" s="74"/>
      <c r="BA11" s="74"/>
      <c r="BB11" s="59">
        <v>140</v>
      </c>
      <c r="BC11" s="59">
        <v>300</v>
      </c>
      <c r="BD11" s="59"/>
      <c r="BE11" s="59"/>
      <c r="BF11" s="74"/>
      <c r="BG11" s="74"/>
      <c r="BH11" s="76">
        <v>378</v>
      </c>
      <c r="BI11" s="74">
        <v>378</v>
      </c>
      <c r="BJ11" s="77">
        <f t="shared" si="19"/>
        <v>100</v>
      </c>
      <c r="BK11" s="77">
        <f t="shared" si="4"/>
        <v>0</v>
      </c>
      <c r="BL11" s="76">
        <v>230</v>
      </c>
      <c r="BM11" s="74">
        <v>300</v>
      </c>
      <c r="BN11" s="77">
        <f t="shared" si="20"/>
        <v>130.43478260869566</v>
      </c>
      <c r="BO11" s="77">
        <f t="shared" si="5"/>
        <v>0</v>
      </c>
      <c r="BP11" s="76">
        <v>680</v>
      </c>
      <c r="BQ11" s="74">
        <v>830</v>
      </c>
      <c r="BR11" s="77">
        <f t="shared" si="21"/>
        <v>122.05882352941177</v>
      </c>
      <c r="BS11" s="77">
        <f t="shared" si="6"/>
        <v>0</v>
      </c>
      <c r="BT11" s="76">
        <v>1690</v>
      </c>
      <c r="BU11" s="76">
        <v>2200</v>
      </c>
      <c r="BV11" s="74">
        <v>1780</v>
      </c>
      <c r="BW11" s="77">
        <f t="shared" si="22"/>
        <v>80.909090909090907</v>
      </c>
      <c r="BX11" s="74">
        <f t="shared" si="18"/>
        <v>350</v>
      </c>
      <c r="BY11" s="78">
        <v>600</v>
      </c>
      <c r="BZ11" s="74"/>
      <c r="CA11" s="74"/>
      <c r="CB11" s="74"/>
      <c r="CC11" s="79">
        <f t="shared" si="23"/>
        <v>17.549393483709274</v>
      </c>
      <c r="CD11" s="79">
        <f t="shared" si="24"/>
        <v>1.1929824561403508</v>
      </c>
      <c r="CE11" s="79">
        <v>10.4</v>
      </c>
      <c r="CF11" s="79"/>
      <c r="CG11" s="77">
        <v>115</v>
      </c>
      <c r="CH11" s="77">
        <v>590</v>
      </c>
      <c r="CI11" s="77">
        <f t="shared" si="7"/>
        <v>0</v>
      </c>
      <c r="CJ11" s="77">
        <f t="shared" si="8"/>
        <v>0</v>
      </c>
      <c r="CK11" s="77">
        <f t="shared" si="9"/>
        <v>100</v>
      </c>
      <c r="CL11" s="77">
        <v>555</v>
      </c>
      <c r="CM11" s="79">
        <f t="shared" si="10"/>
        <v>9.4067796610169498</v>
      </c>
      <c r="CN11" s="77">
        <v>590</v>
      </c>
      <c r="CO11" s="77">
        <v>50</v>
      </c>
      <c r="CP11" s="80">
        <v>50</v>
      </c>
      <c r="CQ11" s="80">
        <v>315</v>
      </c>
      <c r="CR11" s="77"/>
      <c r="CS11" s="77">
        <v>275</v>
      </c>
      <c r="CT11" s="77">
        <f t="shared" si="11"/>
        <v>0</v>
      </c>
      <c r="CU11" s="77">
        <f t="shared" si="12"/>
        <v>0</v>
      </c>
      <c r="CV11" s="77">
        <f t="shared" si="13"/>
        <v>46.610169491525419</v>
      </c>
      <c r="CW11" s="77">
        <v>283</v>
      </c>
      <c r="CX11" s="79">
        <f t="shared" si="14"/>
        <v>10.290909090909091</v>
      </c>
      <c r="CY11" s="81"/>
      <c r="CZ11" s="92"/>
      <c r="DA11" s="92"/>
      <c r="DB11" s="92"/>
      <c r="DC11" s="82">
        <v>500</v>
      </c>
      <c r="DD11" s="83">
        <v>600</v>
      </c>
      <c r="DE11" s="81">
        <f t="shared" si="15"/>
        <v>120</v>
      </c>
      <c r="DF11" s="81">
        <f t="shared" si="16"/>
        <v>0</v>
      </c>
      <c r="DG11" s="81">
        <v>91</v>
      </c>
      <c r="DH11" s="81">
        <f t="shared" si="17"/>
        <v>91.188999999999993</v>
      </c>
      <c r="DI11" s="81">
        <v>70</v>
      </c>
      <c r="DJ11" s="81">
        <v>91</v>
      </c>
      <c r="DK11" s="81">
        <f t="shared" si="25"/>
        <v>99.792738159207801</v>
      </c>
      <c r="DL11" s="81">
        <v>18</v>
      </c>
      <c r="DM11" s="81">
        <v>25</v>
      </c>
      <c r="DN11" s="81">
        <v>125</v>
      </c>
      <c r="DO11" s="81">
        <v>125</v>
      </c>
      <c r="DP11" s="81"/>
      <c r="DQ11" s="81">
        <v>0</v>
      </c>
      <c r="DR11" s="81">
        <v>0</v>
      </c>
      <c r="DS11" s="84">
        <v>375</v>
      </c>
      <c r="DT11" s="75"/>
      <c r="DU11" s="75"/>
      <c r="DV11" s="74"/>
      <c r="DW11" s="74"/>
      <c r="DX11" s="77">
        <v>275</v>
      </c>
      <c r="DY11" s="74">
        <v>0</v>
      </c>
      <c r="DZ11" s="85"/>
      <c r="EA11" s="85"/>
      <c r="EB11" s="85"/>
      <c r="EC11" s="85"/>
      <c r="ED11" s="77">
        <v>590</v>
      </c>
      <c r="EF11" s="87">
        <v>20</v>
      </c>
      <c r="EG11" s="87">
        <v>15</v>
      </c>
      <c r="EH11" s="87">
        <v>20</v>
      </c>
      <c r="EI11" s="74">
        <v>240</v>
      </c>
      <c r="EJ11" s="74">
        <f t="shared" si="26"/>
        <v>120</v>
      </c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D11" s="62">
        <v>600</v>
      </c>
      <c r="FE11" s="66">
        <v>530</v>
      </c>
      <c r="FS11" s="74">
        <v>378</v>
      </c>
      <c r="FT11" s="74">
        <v>300</v>
      </c>
      <c r="FU11" s="74">
        <v>830</v>
      </c>
      <c r="FV11" s="74">
        <v>1430</v>
      </c>
    </row>
    <row r="12" spans="1:185" s="86" customFormat="1" ht="29.25" customHeight="1" x14ac:dyDescent="0.25">
      <c r="A12" s="59">
        <v>8</v>
      </c>
      <c r="B12" s="60" t="s">
        <v>11</v>
      </c>
      <c r="C12" s="61">
        <v>240</v>
      </c>
      <c r="D12" s="62"/>
      <c r="E12" s="63">
        <v>2000</v>
      </c>
      <c r="F12" s="62">
        <v>2000</v>
      </c>
      <c r="G12" s="62">
        <f t="shared" si="0"/>
        <v>100</v>
      </c>
      <c r="H12" s="63">
        <f t="shared" si="1"/>
        <v>0</v>
      </c>
      <c r="I12" s="63">
        <v>1104</v>
      </c>
      <c r="J12" s="62">
        <v>900</v>
      </c>
      <c r="K12" s="64">
        <v>261</v>
      </c>
      <c r="L12" s="65">
        <v>261</v>
      </c>
      <c r="M12" s="65"/>
      <c r="N12" s="63">
        <v>1104</v>
      </c>
      <c r="O12" s="65">
        <v>655</v>
      </c>
      <c r="P12" s="66"/>
      <c r="Q12" s="67">
        <v>1278</v>
      </c>
      <c r="R12" s="66">
        <v>1278</v>
      </c>
      <c r="S12" s="68">
        <f t="shared" si="2"/>
        <v>100</v>
      </c>
      <c r="T12" s="68">
        <f t="shared" si="3"/>
        <v>208</v>
      </c>
      <c r="U12" s="65"/>
      <c r="V12" s="66"/>
      <c r="W12" s="88"/>
      <c r="X12" s="66"/>
      <c r="Y12" s="66">
        <v>4</v>
      </c>
      <c r="Z12" s="89">
        <v>250</v>
      </c>
      <c r="AA12" s="59">
        <v>250</v>
      </c>
      <c r="AB12" s="89">
        <v>157</v>
      </c>
      <c r="AC12" s="72">
        <v>157</v>
      </c>
      <c r="AD12" s="90">
        <v>56</v>
      </c>
      <c r="AE12" s="90">
        <v>101</v>
      </c>
      <c r="AF12" s="90"/>
      <c r="AG12" s="90"/>
      <c r="AH12" s="59"/>
      <c r="AI12" s="59"/>
      <c r="AJ12" s="73">
        <v>50</v>
      </c>
      <c r="AK12" s="59">
        <v>50</v>
      </c>
      <c r="AL12" s="73">
        <v>70</v>
      </c>
      <c r="AM12" s="59">
        <f>AN12+AO12+AP12</f>
        <v>50</v>
      </c>
      <c r="AN12" s="59">
        <v>21</v>
      </c>
      <c r="AO12" s="59">
        <v>4</v>
      </c>
      <c r="AP12" s="59">
        <v>25</v>
      </c>
      <c r="AQ12" s="73">
        <v>311</v>
      </c>
      <c r="AR12" s="59">
        <v>311</v>
      </c>
      <c r="AS12" s="59"/>
      <c r="AT12" s="59"/>
      <c r="AU12" s="91"/>
      <c r="AV12" s="74"/>
      <c r="AW12" s="74"/>
      <c r="AX12" s="74"/>
      <c r="AY12" s="74"/>
      <c r="AZ12" s="74"/>
      <c r="BA12" s="74"/>
      <c r="BB12" s="59">
        <v>52</v>
      </c>
      <c r="BC12" s="59">
        <v>1380</v>
      </c>
      <c r="BD12" s="59"/>
      <c r="BE12" s="59"/>
      <c r="BF12" s="59">
        <v>50</v>
      </c>
      <c r="BG12" s="59">
        <v>39</v>
      </c>
      <c r="BH12" s="76">
        <v>1104</v>
      </c>
      <c r="BI12" s="74">
        <v>1104</v>
      </c>
      <c r="BJ12" s="77">
        <f t="shared" si="19"/>
        <v>100</v>
      </c>
      <c r="BK12" s="77">
        <f t="shared" si="4"/>
        <v>0</v>
      </c>
      <c r="BL12" s="76">
        <v>1630</v>
      </c>
      <c r="BM12" s="74">
        <v>475</v>
      </c>
      <c r="BN12" s="77">
        <f t="shared" si="20"/>
        <v>29.141104294478527</v>
      </c>
      <c r="BO12" s="77">
        <f t="shared" si="5"/>
        <v>23</v>
      </c>
      <c r="BP12" s="76">
        <v>3700</v>
      </c>
      <c r="BQ12" s="74">
        <v>1671</v>
      </c>
      <c r="BR12" s="77">
        <f t="shared" si="21"/>
        <v>45.162162162162161</v>
      </c>
      <c r="BS12" s="77">
        <f t="shared" si="6"/>
        <v>0</v>
      </c>
      <c r="BT12" s="76">
        <v>3600</v>
      </c>
      <c r="BU12" s="76">
        <v>4800</v>
      </c>
      <c r="BV12" s="74">
        <v>7902</v>
      </c>
      <c r="BW12" s="77">
        <f t="shared" si="22"/>
        <v>164.625</v>
      </c>
      <c r="BX12" s="74">
        <f t="shared" si="18"/>
        <v>0</v>
      </c>
      <c r="BY12" s="78">
        <v>2000</v>
      </c>
      <c r="BZ12" s="74"/>
      <c r="CA12" s="74"/>
      <c r="CB12" s="74">
        <v>1671</v>
      </c>
      <c r="CC12" s="79">
        <f t="shared" si="23"/>
        <v>12.325789673918484</v>
      </c>
      <c r="CD12" s="79">
        <f t="shared" si="24"/>
        <v>6.8908122503328895E-2</v>
      </c>
      <c r="CE12" s="79">
        <v>10.3</v>
      </c>
      <c r="CF12" s="77">
        <v>6400</v>
      </c>
      <c r="CG12" s="77"/>
      <c r="CH12" s="77">
        <v>1380</v>
      </c>
      <c r="CI12" s="77">
        <f t="shared" si="7"/>
        <v>0</v>
      </c>
      <c r="CJ12" s="77">
        <f t="shared" si="8"/>
        <v>0</v>
      </c>
      <c r="CK12" s="77">
        <f t="shared" si="9"/>
        <v>100</v>
      </c>
      <c r="CL12" s="77">
        <v>1524</v>
      </c>
      <c r="CM12" s="79">
        <f t="shared" si="10"/>
        <v>11.043478260869566</v>
      </c>
      <c r="CN12" s="77">
        <v>1380</v>
      </c>
      <c r="CO12" s="77">
        <v>80</v>
      </c>
      <c r="CP12" s="80">
        <v>80</v>
      </c>
      <c r="CQ12" s="80">
        <v>537</v>
      </c>
      <c r="CR12" s="77"/>
      <c r="CS12" s="77">
        <v>843</v>
      </c>
      <c r="CT12" s="77">
        <f t="shared" si="11"/>
        <v>0</v>
      </c>
      <c r="CU12" s="77">
        <f t="shared" si="12"/>
        <v>0</v>
      </c>
      <c r="CV12" s="77">
        <f t="shared" si="13"/>
        <v>61.086956521739133</v>
      </c>
      <c r="CW12" s="77">
        <v>1011</v>
      </c>
      <c r="CX12" s="79">
        <f t="shared" si="14"/>
        <v>11.992882562277581</v>
      </c>
      <c r="CY12" s="81"/>
      <c r="CZ12" s="81"/>
      <c r="DA12" s="81"/>
      <c r="DB12" s="81"/>
      <c r="DC12" s="82">
        <v>2000</v>
      </c>
      <c r="DD12" s="83">
        <v>2000</v>
      </c>
      <c r="DE12" s="81">
        <f t="shared" si="15"/>
        <v>100</v>
      </c>
      <c r="DF12" s="81">
        <f t="shared" si="16"/>
        <v>0</v>
      </c>
      <c r="DG12" s="81">
        <v>261</v>
      </c>
      <c r="DH12" s="81">
        <f t="shared" si="17"/>
        <v>260.54000000000002</v>
      </c>
      <c r="DI12" s="81">
        <v>200</v>
      </c>
      <c r="DJ12" s="81">
        <v>261</v>
      </c>
      <c r="DK12" s="81">
        <f t="shared" si="25"/>
        <v>100.17655638289705</v>
      </c>
      <c r="DL12" s="81">
        <v>43</v>
      </c>
      <c r="DM12" s="81">
        <v>0</v>
      </c>
      <c r="DN12" s="81">
        <v>392</v>
      </c>
      <c r="DO12" s="81">
        <v>401</v>
      </c>
      <c r="DP12" s="81"/>
      <c r="DQ12" s="81">
        <v>0</v>
      </c>
      <c r="DR12" s="81">
        <v>104</v>
      </c>
      <c r="DS12" s="84">
        <v>1502</v>
      </c>
      <c r="DT12" s="74"/>
      <c r="DU12" s="74"/>
      <c r="DV12" s="74"/>
      <c r="DW12" s="74"/>
      <c r="DX12" s="77">
        <v>843</v>
      </c>
      <c r="DY12" s="74">
        <v>0</v>
      </c>
      <c r="DZ12" s="85"/>
      <c r="EA12" s="85"/>
      <c r="EB12" s="85"/>
      <c r="EC12" s="85"/>
      <c r="ED12" s="77">
        <v>1380</v>
      </c>
      <c r="EF12" s="87">
        <v>41</v>
      </c>
      <c r="EG12" s="87"/>
      <c r="EH12" s="87">
        <v>41</v>
      </c>
      <c r="EI12" s="74">
        <v>679</v>
      </c>
      <c r="EJ12" s="77">
        <f t="shared" si="26"/>
        <v>165.60975609756099</v>
      </c>
      <c r="EK12" s="74">
        <v>25</v>
      </c>
      <c r="EL12" s="74"/>
      <c r="EM12" s="87">
        <v>25</v>
      </c>
      <c r="EN12" s="74">
        <v>360</v>
      </c>
      <c r="EO12" s="74">
        <f>EN12/EM12*10</f>
        <v>144</v>
      </c>
      <c r="EP12" s="74">
        <v>20</v>
      </c>
      <c r="EQ12" s="74"/>
      <c r="ER12" s="87">
        <v>20</v>
      </c>
      <c r="ES12" s="74">
        <v>318</v>
      </c>
      <c r="ET12" s="74">
        <f>ES12/ER12*10</f>
        <v>159</v>
      </c>
      <c r="EU12" s="74">
        <v>25</v>
      </c>
      <c r="EV12" s="94">
        <v>25</v>
      </c>
      <c r="EW12" s="94">
        <v>1957</v>
      </c>
      <c r="EX12" s="74">
        <f>EW12/EV12*10</f>
        <v>782.8</v>
      </c>
      <c r="EY12" s="74">
        <f>EK12+EP12+EU12</f>
        <v>70</v>
      </c>
      <c r="EZ12" s="74">
        <f>EM12+ER12+EV12</f>
        <v>70</v>
      </c>
      <c r="FA12" s="74">
        <f>EN12+ES12+EW12</f>
        <v>2635</v>
      </c>
      <c r="FB12" s="74">
        <f>FA12/EZ12*10</f>
        <v>376.42857142857144</v>
      </c>
      <c r="FD12" s="62">
        <v>2000</v>
      </c>
      <c r="FE12" s="66">
        <v>1070</v>
      </c>
      <c r="FS12" s="74">
        <v>1104</v>
      </c>
      <c r="FT12" s="74">
        <v>452</v>
      </c>
      <c r="FU12" s="74">
        <v>1671</v>
      </c>
      <c r="FV12" s="74">
        <v>7902</v>
      </c>
    </row>
    <row r="13" spans="1:185" s="86" customFormat="1" ht="29.25" customHeight="1" x14ac:dyDescent="0.25">
      <c r="A13" s="59">
        <v>9</v>
      </c>
      <c r="B13" s="60" t="s">
        <v>13</v>
      </c>
      <c r="C13" s="61">
        <v>90</v>
      </c>
      <c r="D13" s="62"/>
      <c r="E13" s="63">
        <v>800</v>
      </c>
      <c r="F13" s="62">
        <v>800</v>
      </c>
      <c r="G13" s="62">
        <f t="shared" si="0"/>
        <v>100</v>
      </c>
      <c r="H13" s="63">
        <f t="shared" si="1"/>
        <v>0</v>
      </c>
      <c r="I13" s="63">
        <v>1254</v>
      </c>
      <c r="J13" s="62">
        <v>0</v>
      </c>
      <c r="K13" s="64">
        <v>350</v>
      </c>
      <c r="L13" s="65"/>
      <c r="M13" s="65"/>
      <c r="N13" s="63">
        <v>1254</v>
      </c>
      <c r="O13" s="65">
        <v>0</v>
      </c>
      <c r="P13" s="66"/>
      <c r="Q13" s="67">
        <v>963</v>
      </c>
      <c r="R13" s="66">
        <v>963</v>
      </c>
      <c r="S13" s="68">
        <f t="shared" si="2"/>
        <v>100</v>
      </c>
      <c r="T13" s="68">
        <f t="shared" si="3"/>
        <v>0</v>
      </c>
      <c r="U13" s="65"/>
      <c r="V13" s="66"/>
      <c r="W13" s="88"/>
      <c r="X13" s="66"/>
      <c r="Y13" s="66">
        <v>3</v>
      </c>
      <c r="Z13" s="89"/>
      <c r="AA13" s="91"/>
      <c r="AB13" s="89">
        <v>0</v>
      </c>
      <c r="AC13" s="72">
        <v>60</v>
      </c>
      <c r="AD13" s="90"/>
      <c r="AE13" s="90"/>
      <c r="AF13" s="90"/>
      <c r="AG13" s="90">
        <v>60</v>
      </c>
      <c r="AH13" s="59"/>
      <c r="AI13" s="59"/>
      <c r="AJ13" s="73">
        <v>20</v>
      </c>
      <c r="AK13" s="59">
        <v>20</v>
      </c>
      <c r="AL13" s="73"/>
      <c r="AM13" s="59"/>
      <c r="AN13" s="59"/>
      <c r="AO13" s="59"/>
      <c r="AP13" s="59"/>
      <c r="AQ13" s="73">
        <v>100</v>
      </c>
      <c r="AR13" s="59">
        <v>100</v>
      </c>
      <c r="AS13" s="59"/>
      <c r="AT13" s="59"/>
      <c r="AU13" s="59"/>
      <c r="AV13" s="74"/>
      <c r="AW13" s="74"/>
      <c r="AX13" s="75"/>
      <c r="AY13" s="74"/>
      <c r="AZ13" s="74"/>
      <c r="BA13" s="74"/>
      <c r="BB13" s="59"/>
      <c r="BC13" s="59">
        <v>700</v>
      </c>
      <c r="BD13" s="59"/>
      <c r="BE13" s="59"/>
      <c r="BF13" s="74">
        <v>20</v>
      </c>
      <c r="BG13" s="74"/>
      <c r="BH13" s="76">
        <v>1154</v>
      </c>
      <c r="BI13" s="74">
        <v>953</v>
      </c>
      <c r="BJ13" s="77">
        <f t="shared" si="19"/>
        <v>82.582322357019066</v>
      </c>
      <c r="BK13" s="77">
        <f t="shared" si="4"/>
        <v>100</v>
      </c>
      <c r="BL13" s="76">
        <v>650</v>
      </c>
      <c r="BM13" s="74">
        <v>635</v>
      </c>
      <c r="BN13" s="77">
        <f t="shared" si="20"/>
        <v>97.692307692307693</v>
      </c>
      <c r="BO13" s="77">
        <f t="shared" si="5"/>
        <v>100</v>
      </c>
      <c r="BP13" s="76">
        <v>2850</v>
      </c>
      <c r="BQ13" s="74">
        <v>2930</v>
      </c>
      <c r="BR13" s="77">
        <f t="shared" si="21"/>
        <v>102.80701754385966</v>
      </c>
      <c r="BS13" s="77">
        <f t="shared" si="6"/>
        <v>0</v>
      </c>
      <c r="BT13" s="76"/>
      <c r="BU13" s="76"/>
      <c r="BV13" s="74"/>
      <c r="BW13" s="77"/>
      <c r="BX13" s="74">
        <f t="shared" si="18"/>
        <v>0</v>
      </c>
      <c r="BY13" s="78">
        <v>600</v>
      </c>
      <c r="BZ13" s="74"/>
      <c r="CA13" s="74"/>
      <c r="CB13" s="74">
        <v>2930</v>
      </c>
      <c r="CC13" s="79">
        <f t="shared" si="23"/>
        <v>21.988850771869643</v>
      </c>
      <c r="CD13" s="79">
        <f t="shared" si="24"/>
        <v>0.77186963979416812</v>
      </c>
      <c r="CE13" s="79">
        <v>21.5</v>
      </c>
      <c r="CF13" s="79"/>
      <c r="CG13" s="79"/>
      <c r="CH13" s="77">
        <v>1113</v>
      </c>
      <c r="CI13" s="77">
        <f t="shared" si="7"/>
        <v>0</v>
      </c>
      <c r="CJ13" s="77">
        <f t="shared" si="8"/>
        <v>0</v>
      </c>
      <c r="CK13" s="77">
        <f t="shared" si="9"/>
        <v>100</v>
      </c>
      <c r="CL13" s="77">
        <v>1105</v>
      </c>
      <c r="CM13" s="79">
        <f t="shared" si="10"/>
        <v>9.9281221922731362</v>
      </c>
      <c r="CN13" s="77">
        <v>1113</v>
      </c>
      <c r="CO13" s="77">
        <v>120</v>
      </c>
      <c r="CP13" s="80">
        <v>120</v>
      </c>
      <c r="CQ13" s="80">
        <v>792</v>
      </c>
      <c r="CR13" s="79"/>
      <c r="CS13" s="77">
        <v>321</v>
      </c>
      <c r="CT13" s="77">
        <f t="shared" si="11"/>
        <v>0</v>
      </c>
      <c r="CU13" s="77">
        <f t="shared" si="12"/>
        <v>0</v>
      </c>
      <c r="CV13" s="77">
        <f t="shared" si="13"/>
        <v>28.840970350404309</v>
      </c>
      <c r="CW13" s="77">
        <v>481</v>
      </c>
      <c r="CX13" s="79">
        <f t="shared" si="14"/>
        <v>14.984423676012462</v>
      </c>
      <c r="CY13" s="81"/>
      <c r="CZ13" s="81"/>
      <c r="DA13" s="81"/>
      <c r="DB13" s="81"/>
      <c r="DC13" s="82">
        <v>800</v>
      </c>
      <c r="DD13" s="83">
        <v>800</v>
      </c>
      <c r="DE13" s="81">
        <f t="shared" si="15"/>
        <v>100</v>
      </c>
      <c r="DF13" s="81">
        <f t="shared" si="16"/>
        <v>0</v>
      </c>
      <c r="DG13" s="81">
        <v>350</v>
      </c>
      <c r="DH13" s="81">
        <f t="shared" si="17"/>
        <v>390.81</v>
      </c>
      <c r="DI13" s="81">
        <v>300</v>
      </c>
      <c r="DJ13" s="81">
        <v>350</v>
      </c>
      <c r="DK13" s="81">
        <f t="shared" si="25"/>
        <v>89.557585527494183</v>
      </c>
      <c r="DL13" s="81">
        <v>65</v>
      </c>
      <c r="DM13" s="81">
        <v>65</v>
      </c>
      <c r="DN13" s="81">
        <v>235</v>
      </c>
      <c r="DO13" s="81">
        <v>235</v>
      </c>
      <c r="DP13" s="81"/>
      <c r="DQ13" s="81">
        <v>10</v>
      </c>
      <c r="DR13" s="81">
        <v>0</v>
      </c>
      <c r="DS13" s="84">
        <v>583</v>
      </c>
      <c r="DT13" s="75"/>
      <c r="DU13" s="74"/>
      <c r="DV13" s="74"/>
      <c r="DW13" s="74"/>
      <c r="DX13" s="77">
        <v>321</v>
      </c>
      <c r="DY13" s="74">
        <v>0</v>
      </c>
      <c r="DZ13" s="85"/>
      <c r="EA13" s="85"/>
      <c r="EB13" s="85"/>
      <c r="EC13" s="85"/>
      <c r="ED13" s="77">
        <v>1113</v>
      </c>
      <c r="EF13" s="87">
        <v>20</v>
      </c>
      <c r="EG13" s="74"/>
      <c r="EH13" s="87">
        <v>20</v>
      </c>
      <c r="EI13" s="74">
        <v>160</v>
      </c>
      <c r="EJ13" s="77">
        <f t="shared" si="26"/>
        <v>80</v>
      </c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D13" s="62">
        <v>800</v>
      </c>
      <c r="FE13" s="66">
        <v>963</v>
      </c>
      <c r="FS13" s="74">
        <v>853</v>
      </c>
      <c r="FT13" s="74">
        <v>535</v>
      </c>
      <c r="FU13" s="74">
        <v>2930</v>
      </c>
      <c r="FV13" s="74"/>
    </row>
    <row r="14" spans="1:185" s="86" customFormat="1" ht="29.25" customHeight="1" x14ac:dyDescent="0.25">
      <c r="A14" s="59">
        <v>10</v>
      </c>
      <c r="B14" s="60" t="s">
        <v>14</v>
      </c>
      <c r="C14" s="61">
        <v>150</v>
      </c>
      <c r="D14" s="62"/>
      <c r="E14" s="63">
        <v>900</v>
      </c>
      <c r="F14" s="62">
        <v>900</v>
      </c>
      <c r="G14" s="62">
        <f t="shared" si="0"/>
        <v>100</v>
      </c>
      <c r="H14" s="63">
        <f t="shared" si="1"/>
        <v>0</v>
      </c>
      <c r="I14" s="63">
        <v>600</v>
      </c>
      <c r="J14" s="62">
        <v>370</v>
      </c>
      <c r="K14" s="64">
        <v>250</v>
      </c>
      <c r="L14" s="65">
        <v>150</v>
      </c>
      <c r="M14" s="65"/>
      <c r="N14" s="63">
        <v>600</v>
      </c>
      <c r="O14" s="65"/>
      <c r="P14" s="66"/>
      <c r="Q14" s="67">
        <v>916</v>
      </c>
      <c r="R14" s="66">
        <v>916</v>
      </c>
      <c r="S14" s="68">
        <f t="shared" si="2"/>
        <v>100</v>
      </c>
      <c r="T14" s="68">
        <f t="shared" si="3"/>
        <v>0</v>
      </c>
      <c r="U14" s="65"/>
      <c r="V14" s="66"/>
      <c r="W14" s="88"/>
      <c r="X14" s="66"/>
      <c r="Y14" s="66"/>
      <c r="Z14" s="89"/>
      <c r="AA14" s="91"/>
      <c r="AB14" s="89">
        <v>59</v>
      </c>
      <c r="AC14" s="95">
        <v>59</v>
      </c>
      <c r="AD14" s="90"/>
      <c r="AE14" s="90">
        <v>59</v>
      </c>
      <c r="AF14" s="90"/>
      <c r="AG14" s="90"/>
      <c r="AH14" s="59"/>
      <c r="AI14" s="59"/>
      <c r="AJ14" s="73"/>
      <c r="AK14" s="91"/>
      <c r="AL14" s="73"/>
      <c r="AM14" s="59"/>
      <c r="AN14" s="59"/>
      <c r="AO14" s="59"/>
      <c r="AP14" s="59"/>
      <c r="AQ14" s="73">
        <v>150</v>
      </c>
      <c r="AR14" s="59">
        <v>150</v>
      </c>
      <c r="AS14" s="59"/>
      <c r="AT14" s="59"/>
      <c r="AU14" s="91"/>
      <c r="AV14" s="74"/>
      <c r="AW14" s="74"/>
      <c r="AX14" s="75"/>
      <c r="AY14" s="74"/>
      <c r="AZ14" s="74"/>
      <c r="BA14" s="74"/>
      <c r="BB14" s="59">
        <v>150</v>
      </c>
      <c r="BC14" s="59">
        <v>350</v>
      </c>
      <c r="BD14" s="59"/>
      <c r="BE14" s="59"/>
      <c r="BF14" s="74"/>
      <c r="BG14" s="74"/>
      <c r="BH14" s="76">
        <v>600</v>
      </c>
      <c r="BI14" s="74">
        <v>600</v>
      </c>
      <c r="BJ14" s="77">
        <f t="shared" si="19"/>
        <v>100</v>
      </c>
      <c r="BK14" s="77">
        <f t="shared" si="4"/>
        <v>0</v>
      </c>
      <c r="BL14" s="76">
        <v>500</v>
      </c>
      <c r="BM14" s="74">
        <v>660</v>
      </c>
      <c r="BN14" s="77">
        <f t="shared" si="20"/>
        <v>132</v>
      </c>
      <c r="BO14" s="77">
        <f t="shared" si="5"/>
        <v>40</v>
      </c>
      <c r="BP14" s="76">
        <v>1100</v>
      </c>
      <c r="BQ14" s="74">
        <v>402</v>
      </c>
      <c r="BR14" s="77">
        <f t="shared" si="21"/>
        <v>36.545454545454547</v>
      </c>
      <c r="BS14" s="77">
        <f t="shared" si="6"/>
        <v>282</v>
      </c>
      <c r="BT14" s="76">
        <v>3200</v>
      </c>
      <c r="BU14" s="76">
        <v>4300</v>
      </c>
      <c r="BV14" s="74">
        <v>2490</v>
      </c>
      <c r="BW14" s="77">
        <f t="shared" si="22"/>
        <v>57.906976744186046</v>
      </c>
      <c r="BX14" s="74">
        <f t="shared" si="18"/>
        <v>0</v>
      </c>
      <c r="BY14" s="78">
        <v>520</v>
      </c>
      <c r="BZ14" s="74"/>
      <c r="CA14" s="74"/>
      <c r="CB14" s="74"/>
      <c r="CC14" s="79">
        <f t="shared" si="23"/>
        <v>14.324767308606086</v>
      </c>
      <c r="CD14" s="79">
        <f t="shared" si="24"/>
        <v>2.1691449814126393</v>
      </c>
      <c r="CE14" s="79">
        <v>23.1</v>
      </c>
      <c r="CF14" s="79"/>
      <c r="CG14" s="79"/>
      <c r="CH14" s="77">
        <v>1116</v>
      </c>
      <c r="CI14" s="77">
        <f t="shared" si="7"/>
        <v>0</v>
      </c>
      <c r="CJ14" s="77">
        <f t="shared" si="8"/>
        <v>0</v>
      </c>
      <c r="CK14" s="77">
        <f t="shared" si="9"/>
        <v>100</v>
      </c>
      <c r="CL14" s="77">
        <v>1026</v>
      </c>
      <c r="CM14" s="79">
        <f t="shared" si="10"/>
        <v>9.193548387096774</v>
      </c>
      <c r="CN14" s="77">
        <v>1116</v>
      </c>
      <c r="CO14" s="77">
        <v>93</v>
      </c>
      <c r="CP14" s="80">
        <v>93</v>
      </c>
      <c r="CQ14" s="80">
        <v>841</v>
      </c>
      <c r="CR14" s="79"/>
      <c r="CS14" s="77">
        <v>275</v>
      </c>
      <c r="CT14" s="77">
        <f t="shared" si="11"/>
        <v>0</v>
      </c>
      <c r="CU14" s="77">
        <f t="shared" si="12"/>
        <v>0</v>
      </c>
      <c r="CV14" s="77">
        <f t="shared" si="13"/>
        <v>24.641577060931898</v>
      </c>
      <c r="CW14" s="77">
        <v>253</v>
      </c>
      <c r="CX14" s="79">
        <f t="shared" si="14"/>
        <v>9.2000000000000011</v>
      </c>
      <c r="CY14" s="81"/>
      <c r="CZ14" s="81"/>
      <c r="DA14" s="81"/>
      <c r="DB14" s="81"/>
      <c r="DC14" s="82">
        <v>900</v>
      </c>
      <c r="DD14" s="83">
        <v>900</v>
      </c>
      <c r="DE14" s="81">
        <f t="shared" si="15"/>
        <v>100</v>
      </c>
      <c r="DF14" s="81">
        <f t="shared" si="16"/>
        <v>0</v>
      </c>
      <c r="DG14" s="81">
        <v>250</v>
      </c>
      <c r="DH14" s="81">
        <f t="shared" si="17"/>
        <v>325.67500000000001</v>
      </c>
      <c r="DI14" s="81">
        <v>250</v>
      </c>
      <c r="DJ14" s="81">
        <v>250</v>
      </c>
      <c r="DK14" s="81">
        <f t="shared" si="25"/>
        <v>76.763644737852161</v>
      </c>
      <c r="DL14" s="81">
        <v>55</v>
      </c>
      <c r="DM14" s="81">
        <v>39</v>
      </c>
      <c r="DN14" s="81">
        <v>255</v>
      </c>
      <c r="DO14" s="81">
        <v>255</v>
      </c>
      <c r="DP14" s="81"/>
      <c r="DQ14" s="81">
        <v>0</v>
      </c>
      <c r="DR14" s="81">
        <v>200</v>
      </c>
      <c r="DS14" s="84">
        <v>538</v>
      </c>
      <c r="DT14" s="74"/>
      <c r="DU14" s="74"/>
      <c r="DV14" s="74"/>
      <c r="DW14" s="74"/>
      <c r="DX14" s="77">
        <v>275</v>
      </c>
      <c r="DY14" s="74">
        <v>70</v>
      </c>
      <c r="DZ14" s="85"/>
      <c r="EA14" s="85"/>
      <c r="EB14" s="85"/>
      <c r="EC14" s="85"/>
      <c r="ED14" s="77">
        <v>1116</v>
      </c>
      <c r="EF14" s="87">
        <v>7</v>
      </c>
      <c r="EG14" s="87"/>
      <c r="EH14" s="87">
        <v>7</v>
      </c>
      <c r="EI14" s="74">
        <v>18</v>
      </c>
      <c r="EJ14" s="77">
        <f t="shared" si="26"/>
        <v>25.714285714285715</v>
      </c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D14" s="62">
        <v>900</v>
      </c>
      <c r="FE14" s="66">
        <v>916</v>
      </c>
      <c r="FS14" s="74">
        <v>600</v>
      </c>
      <c r="FT14" s="74">
        <v>620</v>
      </c>
      <c r="FU14" s="74">
        <v>120</v>
      </c>
      <c r="FV14" s="74">
        <v>2490</v>
      </c>
    </row>
    <row r="15" spans="1:185" s="86" customFormat="1" ht="29.25" customHeight="1" x14ac:dyDescent="0.25">
      <c r="A15" s="59">
        <v>11</v>
      </c>
      <c r="B15" s="60" t="s">
        <v>15</v>
      </c>
      <c r="C15" s="96">
        <v>290</v>
      </c>
      <c r="D15" s="62"/>
      <c r="E15" s="63">
        <v>1210</v>
      </c>
      <c r="F15" s="62">
        <v>1210</v>
      </c>
      <c r="G15" s="62">
        <f t="shared" si="0"/>
        <v>100</v>
      </c>
      <c r="H15" s="63">
        <f t="shared" si="1"/>
        <v>0</v>
      </c>
      <c r="I15" s="63">
        <v>2490</v>
      </c>
      <c r="J15" s="62">
        <v>2490</v>
      </c>
      <c r="K15" s="64">
        <v>800</v>
      </c>
      <c r="L15" s="65">
        <v>640</v>
      </c>
      <c r="M15" s="65"/>
      <c r="N15" s="63">
        <v>2490</v>
      </c>
      <c r="O15" s="65"/>
      <c r="P15" s="66"/>
      <c r="Q15" s="67">
        <v>1400</v>
      </c>
      <c r="R15" s="66">
        <v>1400</v>
      </c>
      <c r="S15" s="68">
        <f t="shared" si="2"/>
        <v>100</v>
      </c>
      <c r="T15" s="68">
        <f t="shared" si="3"/>
        <v>0</v>
      </c>
      <c r="U15" s="65"/>
      <c r="V15" s="66"/>
      <c r="W15" s="88"/>
      <c r="X15" s="66"/>
      <c r="Y15" s="66"/>
      <c r="Z15" s="89"/>
      <c r="AA15" s="91"/>
      <c r="AB15" s="89">
        <v>463</v>
      </c>
      <c r="AC15" s="95">
        <v>463</v>
      </c>
      <c r="AD15" s="90">
        <v>260</v>
      </c>
      <c r="AE15" s="90"/>
      <c r="AF15" s="90">
        <v>203</v>
      </c>
      <c r="AG15" s="90"/>
      <c r="AH15" s="59"/>
      <c r="AI15" s="59"/>
      <c r="AJ15" s="73"/>
      <c r="AK15" s="91"/>
      <c r="AL15" s="73"/>
      <c r="AM15" s="59"/>
      <c r="AN15" s="59"/>
      <c r="AO15" s="59"/>
      <c r="AP15" s="59"/>
      <c r="AQ15" s="73">
        <v>380</v>
      </c>
      <c r="AR15" s="59">
        <v>380</v>
      </c>
      <c r="AS15" s="59"/>
      <c r="AT15" s="59"/>
      <c r="AU15" s="59"/>
      <c r="AV15" s="74"/>
      <c r="AW15" s="74"/>
      <c r="AX15" s="74"/>
      <c r="AY15" s="74"/>
      <c r="AZ15" s="74"/>
      <c r="BA15" s="74"/>
      <c r="BB15" s="59"/>
      <c r="BC15" s="59">
        <v>1100</v>
      </c>
      <c r="BD15" s="59"/>
      <c r="BE15" s="59"/>
      <c r="BF15" s="74"/>
      <c r="BG15" s="74"/>
      <c r="BH15" s="76">
        <v>2140</v>
      </c>
      <c r="BI15" s="74">
        <v>1950</v>
      </c>
      <c r="BJ15" s="77">
        <f t="shared" si="19"/>
        <v>91.121495327102807</v>
      </c>
      <c r="BK15" s="77">
        <f t="shared" si="4"/>
        <v>230</v>
      </c>
      <c r="BL15" s="76">
        <v>750</v>
      </c>
      <c r="BM15" s="74">
        <v>650</v>
      </c>
      <c r="BN15" s="77">
        <f t="shared" si="20"/>
        <v>86.666666666666671</v>
      </c>
      <c r="BO15" s="77">
        <f t="shared" si="5"/>
        <v>100</v>
      </c>
      <c r="BP15" s="76">
        <v>2460</v>
      </c>
      <c r="BQ15" s="74">
        <v>4500</v>
      </c>
      <c r="BR15" s="77">
        <f t="shared" si="21"/>
        <v>182.92682926829269</v>
      </c>
      <c r="BS15" s="77">
        <f t="shared" si="6"/>
        <v>1040</v>
      </c>
      <c r="BT15" s="76">
        <v>3780</v>
      </c>
      <c r="BU15" s="76">
        <v>5000</v>
      </c>
      <c r="BV15" s="74"/>
      <c r="BW15" s="77">
        <f t="shared" si="22"/>
        <v>0</v>
      </c>
      <c r="BX15" s="74">
        <f t="shared" si="18"/>
        <v>0</v>
      </c>
      <c r="BY15" s="78">
        <v>590</v>
      </c>
      <c r="BZ15" s="74"/>
      <c r="CA15" s="74"/>
      <c r="CB15" s="74">
        <v>4500</v>
      </c>
      <c r="CC15" s="79">
        <f t="shared" si="23"/>
        <v>25.887784090909093</v>
      </c>
      <c r="CD15" s="79">
        <f t="shared" si="24"/>
        <v>5.8096590909090908</v>
      </c>
      <c r="CE15" s="79">
        <v>27.5</v>
      </c>
      <c r="CF15" s="79"/>
      <c r="CG15" s="79"/>
      <c r="CH15" s="77">
        <v>2000</v>
      </c>
      <c r="CI15" s="77">
        <f t="shared" si="7"/>
        <v>0</v>
      </c>
      <c r="CJ15" s="77">
        <f t="shared" si="8"/>
        <v>0</v>
      </c>
      <c r="CK15" s="77">
        <f t="shared" si="9"/>
        <v>100</v>
      </c>
      <c r="CL15" s="77">
        <v>1730</v>
      </c>
      <c r="CM15" s="79">
        <f t="shared" si="10"/>
        <v>8.65</v>
      </c>
      <c r="CN15" s="77">
        <v>2000</v>
      </c>
      <c r="CO15" s="77">
        <v>730</v>
      </c>
      <c r="CP15" s="77">
        <v>630</v>
      </c>
      <c r="CQ15" s="80">
        <v>960</v>
      </c>
      <c r="CR15" s="79"/>
      <c r="CS15" s="77">
        <v>1040</v>
      </c>
      <c r="CT15" s="77">
        <f t="shared" si="11"/>
        <v>0</v>
      </c>
      <c r="CU15" s="77">
        <f t="shared" si="12"/>
        <v>0</v>
      </c>
      <c r="CV15" s="77">
        <f t="shared" si="13"/>
        <v>52</v>
      </c>
      <c r="CW15" s="77">
        <v>790</v>
      </c>
      <c r="CX15" s="79">
        <f t="shared" si="14"/>
        <v>7.5961538461538458</v>
      </c>
      <c r="CY15" s="81"/>
      <c r="CZ15" s="92"/>
      <c r="DA15" s="92"/>
      <c r="DB15" s="92"/>
      <c r="DC15" s="82">
        <v>1200</v>
      </c>
      <c r="DD15" s="83">
        <v>1210</v>
      </c>
      <c r="DE15" s="81">
        <f t="shared" si="15"/>
        <v>100.83333333333333</v>
      </c>
      <c r="DF15" s="81">
        <f t="shared" si="16"/>
        <v>0</v>
      </c>
      <c r="DG15" s="81">
        <v>800</v>
      </c>
      <c r="DH15" s="81">
        <f t="shared" si="17"/>
        <v>1107.2950000000001</v>
      </c>
      <c r="DI15" s="81">
        <v>850</v>
      </c>
      <c r="DJ15" s="81">
        <v>800</v>
      </c>
      <c r="DK15" s="81">
        <f t="shared" si="25"/>
        <v>72.248136223860854</v>
      </c>
      <c r="DL15" s="81">
        <v>198</v>
      </c>
      <c r="DM15" s="81">
        <v>198</v>
      </c>
      <c r="DN15" s="81">
        <v>426</v>
      </c>
      <c r="DO15" s="81">
        <v>426</v>
      </c>
      <c r="DP15" s="81"/>
      <c r="DQ15" s="81"/>
      <c r="DR15" s="81">
        <v>105</v>
      </c>
      <c r="DS15" s="84">
        <v>704</v>
      </c>
      <c r="DT15" s="74"/>
      <c r="DU15" s="74"/>
      <c r="DV15" s="74"/>
      <c r="DW15" s="74"/>
      <c r="DX15" s="77">
        <v>1040</v>
      </c>
      <c r="DY15" s="74">
        <v>0</v>
      </c>
      <c r="DZ15" s="85"/>
      <c r="EA15" s="85"/>
      <c r="EB15" s="85"/>
      <c r="EC15" s="85"/>
      <c r="ED15" s="77">
        <v>2000</v>
      </c>
      <c r="EF15" s="87">
        <v>5</v>
      </c>
      <c r="EG15" s="87"/>
      <c r="EH15" s="87">
        <v>5</v>
      </c>
      <c r="EI15" s="74">
        <v>60</v>
      </c>
      <c r="EJ15" s="74">
        <f t="shared" si="26"/>
        <v>120</v>
      </c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D15" s="62">
        <v>1210</v>
      </c>
      <c r="FE15" s="66">
        <v>1400</v>
      </c>
      <c r="FS15" s="74">
        <v>1720</v>
      </c>
      <c r="FT15" s="74">
        <v>550</v>
      </c>
      <c r="FU15" s="74">
        <v>3460</v>
      </c>
      <c r="FV15" s="74"/>
    </row>
    <row r="16" spans="1:185" s="86" customFormat="1" ht="29.25" customHeight="1" x14ac:dyDescent="0.25">
      <c r="A16" s="59">
        <v>12</v>
      </c>
      <c r="B16" s="60" t="s">
        <v>16</v>
      </c>
      <c r="C16" s="96">
        <v>120</v>
      </c>
      <c r="D16" s="61">
        <v>20</v>
      </c>
      <c r="E16" s="97">
        <v>1700</v>
      </c>
      <c r="F16" s="61">
        <v>1700</v>
      </c>
      <c r="G16" s="62">
        <f t="shared" si="0"/>
        <v>100</v>
      </c>
      <c r="H16" s="63">
        <f t="shared" si="1"/>
        <v>0</v>
      </c>
      <c r="I16" s="97">
        <v>1501</v>
      </c>
      <c r="J16" s="61">
        <v>220</v>
      </c>
      <c r="K16" s="64">
        <v>651</v>
      </c>
      <c r="L16" s="65">
        <v>225</v>
      </c>
      <c r="M16" s="65"/>
      <c r="N16" s="97">
        <v>1501</v>
      </c>
      <c r="O16" s="65">
        <v>120</v>
      </c>
      <c r="P16" s="66"/>
      <c r="Q16" s="67">
        <v>1413</v>
      </c>
      <c r="R16" s="66">
        <v>1413</v>
      </c>
      <c r="S16" s="68">
        <f t="shared" si="2"/>
        <v>100</v>
      </c>
      <c r="T16" s="68">
        <f t="shared" si="3"/>
        <v>0</v>
      </c>
      <c r="U16" s="65">
        <v>350</v>
      </c>
      <c r="V16" s="66">
        <v>400</v>
      </c>
      <c r="W16" s="88"/>
      <c r="X16" s="66"/>
      <c r="Y16" s="66">
        <v>1</v>
      </c>
      <c r="Z16" s="89"/>
      <c r="AA16" s="91"/>
      <c r="AB16" s="89">
        <v>0</v>
      </c>
      <c r="AC16" s="72">
        <v>94</v>
      </c>
      <c r="AD16" s="90">
        <v>20</v>
      </c>
      <c r="AE16" s="90">
        <v>74</v>
      </c>
      <c r="AF16" s="90"/>
      <c r="AG16" s="90"/>
      <c r="AH16" s="59"/>
      <c r="AI16" s="59"/>
      <c r="AJ16" s="73"/>
      <c r="AK16" s="91"/>
      <c r="AL16" s="73"/>
      <c r="AM16" s="59"/>
      <c r="AN16" s="59"/>
      <c r="AO16" s="59"/>
      <c r="AP16" s="59"/>
      <c r="AQ16" s="73">
        <v>200</v>
      </c>
      <c r="AR16" s="59">
        <v>267</v>
      </c>
      <c r="AS16" s="59"/>
      <c r="AT16" s="59"/>
      <c r="AU16" s="59"/>
      <c r="AV16" s="74"/>
      <c r="AW16" s="59"/>
      <c r="AX16" s="91"/>
      <c r="AY16" s="59"/>
      <c r="AZ16" s="91"/>
      <c r="BA16" s="91"/>
      <c r="BB16" s="59">
        <v>280</v>
      </c>
      <c r="BC16" s="59">
        <v>1100</v>
      </c>
      <c r="BD16" s="59"/>
      <c r="BE16" s="59">
        <v>350</v>
      </c>
      <c r="BF16" s="74"/>
      <c r="BG16" s="74"/>
      <c r="BH16" s="76">
        <v>1431</v>
      </c>
      <c r="BI16" s="74">
        <v>1431</v>
      </c>
      <c r="BJ16" s="77">
        <f t="shared" si="19"/>
        <v>100</v>
      </c>
      <c r="BK16" s="77">
        <f t="shared" si="4"/>
        <v>51</v>
      </c>
      <c r="BL16" s="76">
        <v>590</v>
      </c>
      <c r="BM16" s="74">
        <v>500</v>
      </c>
      <c r="BN16" s="77">
        <f t="shared" si="20"/>
        <v>84.745762711864401</v>
      </c>
      <c r="BO16" s="77">
        <f t="shared" si="5"/>
        <v>50</v>
      </c>
      <c r="BP16" s="76">
        <v>3200</v>
      </c>
      <c r="BQ16" s="74">
        <v>5142</v>
      </c>
      <c r="BR16" s="77">
        <f t="shared" si="21"/>
        <v>160.6875</v>
      </c>
      <c r="BS16" s="77">
        <f t="shared" si="6"/>
        <v>0</v>
      </c>
      <c r="BT16" s="76">
        <v>5700</v>
      </c>
      <c r="BU16" s="76">
        <v>7580</v>
      </c>
      <c r="BV16" s="74">
        <v>5020</v>
      </c>
      <c r="BW16" s="77">
        <f t="shared" si="22"/>
        <v>66.226912928759901</v>
      </c>
      <c r="BX16" s="74">
        <f t="shared" si="18"/>
        <v>772</v>
      </c>
      <c r="BY16" s="78">
        <v>1200</v>
      </c>
      <c r="BZ16" s="74"/>
      <c r="CA16" s="74"/>
      <c r="CB16" s="74"/>
      <c r="CC16" s="79">
        <f t="shared" si="23"/>
        <v>23.006751918825689</v>
      </c>
      <c r="CD16" s="79">
        <f t="shared" si="24"/>
        <v>1.0509687053714076</v>
      </c>
      <c r="CE16" s="79">
        <v>17.399999999999999</v>
      </c>
      <c r="CF16" s="79"/>
      <c r="CG16" s="79"/>
      <c r="CH16" s="77">
        <v>1900</v>
      </c>
      <c r="CI16" s="77">
        <f t="shared" si="7"/>
        <v>0</v>
      </c>
      <c r="CJ16" s="77">
        <f t="shared" si="8"/>
        <v>0</v>
      </c>
      <c r="CK16" s="77">
        <f t="shared" si="9"/>
        <v>100</v>
      </c>
      <c r="CL16" s="77">
        <v>1846</v>
      </c>
      <c r="CM16" s="79">
        <f t="shared" si="10"/>
        <v>9.715789473684211</v>
      </c>
      <c r="CN16" s="77">
        <v>1900</v>
      </c>
      <c r="CO16" s="77">
        <v>373</v>
      </c>
      <c r="CP16" s="80">
        <v>336</v>
      </c>
      <c r="CQ16" s="80">
        <v>431</v>
      </c>
      <c r="CR16" s="77">
        <v>37</v>
      </c>
      <c r="CS16" s="77">
        <v>1432</v>
      </c>
      <c r="CT16" s="77">
        <f t="shared" si="11"/>
        <v>0</v>
      </c>
      <c r="CU16" s="77">
        <f t="shared" si="12"/>
        <v>0</v>
      </c>
      <c r="CV16" s="77">
        <f t="shared" si="13"/>
        <v>77.31578947368422</v>
      </c>
      <c r="CW16" s="77">
        <v>1590</v>
      </c>
      <c r="CX16" s="79">
        <f t="shared" si="14"/>
        <v>11.103351955307264</v>
      </c>
      <c r="CY16" s="81"/>
      <c r="CZ16" s="81">
        <v>350</v>
      </c>
      <c r="DA16" s="81">
        <v>150</v>
      </c>
      <c r="DB16" s="81">
        <f>DA16/CZ16*100</f>
        <v>42.857142857142854</v>
      </c>
      <c r="DC16" s="82">
        <v>1700</v>
      </c>
      <c r="DD16" s="83">
        <v>1700</v>
      </c>
      <c r="DE16" s="81">
        <f t="shared" si="15"/>
        <v>100</v>
      </c>
      <c r="DF16" s="81">
        <f t="shared" si="16"/>
        <v>0</v>
      </c>
      <c r="DG16" s="81">
        <v>651</v>
      </c>
      <c r="DH16" s="81">
        <f t="shared" si="17"/>
        <v>651.35</v>
      </c>
      <c r="DI16" s="81">
        <v>500</v>
      </c>
      <c r="DJ16" s="81">
        <v>651</v>
      </c>
      <c r="DK16" s="81">
        <f t="shared" si="25"/>
        <v>99.946265448683505</v>
      </c>
      <c r="DL16" s="81">
        <v>110</v>
      </c>
      <c r="DM16" s="81">
        <v>100</v>
      </c>
      <c r="DN16" s="81">
        <v>450</v>
      </c>
      <c r="DO16" s="81">
        <v>450</v>
      </c>
      <c r="DP16" s="81">
        <v>13</v>
      </c>
      <c r="DQ16" s="81">
        <v>7</v>
      </c>
      <c r="DR16" s="81">
        <v>130</v>
      </c>
      <c r="DS16" s="84">
        <v>1153</v>
      </c>
      <c r="DT16" s="74"/>
      <c r="DU16" s="74"/>
      <c r="DV16" s="74"/>
      <c r="DW16" s="74"/>
      <c r="DX16" s="77">
        <v>1432</v>
      </c>
      <c r="DY16" s="74">
        <v>0</v>
      </c>
      <c r="DZ16" s="85"/>
      <c r="EA16" s="85"/>
      <c r="EB16" s="85"/>
      <c r="EC16" s="85"/>
      <c r="ED16" s="77">
        <v>1900</v>
      </c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D16" s="61">
        <v>1700</v>
      </c>
      <c r="FE16" s="66">
        <v>1413</v>
      </c>
      <c r="FS16" s="74">
        <v>1380</v>
      </c>
      <c r="FT16" s="74">
        <v>450</v>
      </c>
      <c r="FU16" s="74">
        <v>5142</v>
      </c>
      <c r="FV16" s="74">
        <v>4248</v>
      </c>
    </row>
    <row r="17" spans="1:178" s="86" customFormat="1" ht="29.25" customHeight="1" x14ac:dyDescent="0.25">
      <c r="A17" s="59">
        <v>13</v>
      </c>
      <c r="B17" s="60" t="s">
        <v>17</v>
      </c>
      <c r="C17" s="61">
        <v>120</v>
      </c>
      <c r="D17" s="62"/>
      <c r="E17" s="63">
        <v>450</v>
      </c>
      <c r="F17" s="62">
        <v>450</v>
      </c>
      <c r="G17" s="62">
        <f t="shared" si="0"/>
        <v>100</v>
      </c>
      <c r="H17" s="63">
        <f t="shared" si="1"/>
        <v>0</v>
      </c>
      <c r="I17" s="63">
        <v>140</v>
      </c>
      <c r="J17" s="62">
        <v>140</v>
      </c>
      <c r="K17" s="64">
        <v>261</v>
      </c>
      <c r="L17" s="65">
        <v>100</v>
      </c>
      <c r="M17" s="65"/>
      <c r="N17" s="63">
        <v>140</v>
      </c>
      <c r="O17" s="65"/>
      <c r="P17" s="66"/>
      <c r="Q17" s="67">
        <v>320</v>
      </c>
      <c r="R17" s="66">
        <v>320</v>
      </c>
      <c r="S17" s="68">
        <f t="shared" si="2"/>
        <v>100</v>
      </c>
      <c r="T17" s="68">
        <f t="shared" si="3"/>
        <v>0</v>
      </c>
      <c r="U17" s="65"/>
      <c r="V17" s="66"/>
      <c r="W17" s="88"/>
      <c r="X17" s="66"/>
      <c r="Y17" s="66"/>
      <c r="Z17" s="89"/>
      <c r="AA17" s="91"/>
      <c r="AB17" s="89">
        <v>19</v>
      </c>
      <c r="AC17" s="72">
        <v>19</v>
      </c>
      <c r="AD17" s="90"/>
      <c r="AE17" s="90"/>
      <c r="AF17" s="90">
        <v>19</v>
      </c>
      <c r="AG17" s="90"/>
      <c r="AH17" s="59"/>
      <c r="AI17" s="59"/>
      <c r="AJ17" s="73">
        <v>10</v>
      </c>
      <c r="AK17" s="59">
        <v>10</v>
      </c>
      <c r="AL17" s="73"/>
      <c r="AM17" s="59"/>
      <c r="AN17" s="59"/>
      <c r="AO17" s="59"/>
      <c r="AP17" s="59"/>
      <c r="AQ17" s="73">
        <v>50</v>
      </c>
      <c r="AR17" s="59">
        <v>80</v>
      </c>
      <c r="AS17" s="59"/>
      <c r="AT17" s="91"/>
      <c r="AU17" s="91"/>
      <c r="AV17" s="74"/>
      <c r="AW17" s="74"/>
      <c r="AX17" s="74"/>
      <c r="AY17" s="74"/>
      <c r="AZ17" s="74"/>
      <c r="BA17" s="74"/>
      <c r="BB17" s="59">
        <v>200</v>
      </c>
      <c r="BC17" s="59">
        <v>150</v>
      </c>
      <c r="BD17" s="59"/>
      <c r="BE17" s="59"/>
      <c r="BF17" s="74"/>
      <c r="BG17" s="74"/>
      <c r="BH17" s="76">
        <v>140</v>
      </c>
      <c r="BI17" s="74">
        <v>140</v>
      </c>
      <c r="BJ17" s="77">
        <f t="shared" si="19"/>
        <v>100</v>
      </c>
      <c r="BK17" s="77">
        <f t="shared" si="4"/>
        <v>0</v>
      </c>
      <c r="BL17" s="76">
        <v>280</v>
      </c>
      <c r="BM17" s="74">
        <v>280</v>
      </c>
      <c r="BN17" s="77">
        <f t="shared" si="20"/>
        <v>100</v>
      </c>
      <c r="BO17" s="77">
        <f t="shared" si="5"/>
        <v>0</v>
      </c>
      <c r="BP17" s="76"/>
      <c r="BQ17" s="74">
        <v>1000</v>
      </c>
      <c r="BR17" s="77"/>
      <c r="BS17" s="77">
        <f t="shared" si="6"/>
        <v>0</v>
      </c>
      <c r="BT17" s="76">
        <v>630</v>
      </c>
      <c r="BU17" s="76">
        <v>850</v>
      </c>
      <c r="BV17" s="74"/>
      <c r="BW17" s="77">
        <f t="shared" si="22"/>
        <v>0</v>
      </c>
      <c r="BX17" s="74">
        <f t="shared" si="18"/>
        <v>0</v>
      </c>
      <c r="BY17" s="78">
        <v>500</v>
      </c>
      <c r="BZ17" s="74"/>
      <c r="CA17" s="74"/>
      <c r="CB17" s="74"/>
      <c r="CC17" s="79">
        <f t="shared" si="23"/>
        <v>19.098360655737704</v>
      </c>
      <c r="CD17" s="79">
        <f t="shared" si="24"/>
        <v>0</v>
      </c>
      <c r="CE17" s="79">
        <v>18.899999999999999</v>
      </c>
      <c r="CF17" s="79"/>
      <c r="CG17" s="79"/>
      <c r="CH17" s="77">
        <v>460</v>
      </c>
      <c r="CI17" s="77">
        <f t="shared" si="7"/>
        <v>0</v>
      </c>
      <c r="CJ17" s="77">
        <f t="shared" si="8"/>
        <v>0</v>
      </c>
      <c r="CK17" s="77">
        <f t="shared" si="9"/>
        <v>100</v>
      </c>
      <c r="CL17" s="77">
        <v>640</v>
      </c>
      <c r="CM17" s="79">
        <f t="shared" si="10"/>
        <v>13.913043478260869</v>
      </c>
      <c r="CN17" s="77">
        <v>460</v>
      </c>
      <c r="CO17" s="77">
        <v>100</v>
      </c>
      <c r="CP17" s="80">
        <v>100</v>
      </c>
      <c r="CQ17" s="80">
        <v>180</v>
      </c>
      <c r="CR17" s="77">
        <v>30</v>
      </c>
      <c r="CS17" s="77">
        <v>250</v>
      </c>
      <c r="CT17" s="77">
        <f t="shared" si="11"/>
        <v>0</v>
      </c>
      <c r="CU17" s="77">
        <f t="shared" si="12"/>
        <v>0</v>
      </c>
      <c r="CV17" s="77">
        <f t="shared" si="13"/>
        <v>60.869565217391312</v>
      </c>
      <c r="CW17" s="77">
        <v>300</v>
      </c>
      <c r="CX17" s="79">
        <f t="shared" si="14"/>
        <v>12</v>
      </c>
      <c r="CY17" s="81"/>
      <c r="CZ17" s="92"/>
      <c r="DA17" s="92"/>
      <c r="DB17" s="81"/>
      <c r="DC17" s="82">
        <v>450</v>
      </c>
      <c r="DD17" s="83">
        <v>450</v>
      </c>
      <c r="DE17" s="81">
        <f t="shared" si="15"/>
        <v>100</v>
      </c>
      <c r="DF17" s="81">
        <f t="shared" si="16"/>
        <v>0</v>
      </c>
      <c r="DG17" s="81">
        <v>261</v>
      </c>
      <c r="DH17" s="81">
        <f t="shared" si="17"/>
        <v>260.54000000000002</v>
      </c>
      <c r="DI17" s="81">
        <v>200</v>
      </c>
      <c r="DJ17" s="81">
        <v>261</v>
      </c>
      <c r="DK17" s="81">
        <f t="shared" si="25"/>
        <v>100.17655638289705</v>
      </c>
      <c r="DL17" s="81">
        <v>44</v>
      </c>
      <c r="DM17" s="81">
        <v>0</v>
      </c>
      <c r="DN17" s="81">
        <v>100</v>
      </c>
      <c r="DO17" s="81">
        <v>205</v>
      </c>
      <c r="DP17" s="81"/>
      <c r="DQ17" s="81">
        <v>0</v>
      </c>
      <c r="DR17" s="81">
        <v>0</v>
      </c>
      <c r="DS17" s="84">
        <v>244</v>
      </c>
      <c r="DT17" s="74"/>
      <c r="DU17" s="74"/>
      <c r="DV17" s="74"/>
      <c r="DW17" s="74"/>
      <c r="DX17" s="77">
        <v>250</v>
      </c>
      <c r="DY17" s="74">
        <v>20</v>
      </c>
      <c r="DZ17" s="85"/>
      <c r="EA17" s="85"/>
      <c r="EB17" s="85"/>
      <c r="EC17" s="85"/>
      <c r="ED17" s="77">
        <v>460</v>
      </c>
      <c r="EF17" s="87">
        <v>10</v>
      </c>
      <c r="EG17" s="87"/>
      <c r="EH17" s="87">
        <v>10</v>
      </c>
      <c r="EI17" s="74">
        <v>100</v>
      </c>
      <c r="EJ17" s="74">
        <f>EI17/EH17*10</f>
        <v>100</v>
      </c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D17" s="62">
        <v>450</v>
      </c>
      <c r="FE17" s="66">
        <v>320</v>
      </c>
      <c r="FS17" s="74">
        <v>140</v>
      </c>
      <c r="FT17" s="74">
        <v>280</v>
      </c>
      <c r="FU17" s="74">
        <v>1000</v>
      </c>
      <c r="FV17" s="74"/>
    </row>
    <row r="18" spans="1:178" s="86" customFormat="1" ht="29.25" customHeight="1" x14ac:dyDescent="0.25">
      <c r="A18" s="59">
        <v>14</v>
      </c>
      <c r="B18" s="60" t="s">
        <v>135</v>
      </c>
      <c r="C18" s="61">
        <v>335</v>
      </c>
      <c r="D18" s="62"/>
      <c r="E18" s="63">
        <v>1500</v>
      </c>
      <c r="F18" s="62">
        <v>1500</v>
      </c>
      <c r="G18" s="62">
        <f t="shared" si="0"/>
        <v>100</v>
      </c>
      <c r="H18" s="63">
        <f t="shared" si="1"/>
        <v>0</v>
      </c>
      <c r="I18" s="63">
        <v>2439</v>
      </c>
      <c r="J18" s="62">
        <v>905</v>
      </c>
      <c r="K18" s="64">
        <v>485</v>
      </c>
      <c r="L18" s="65"/>
      <c r="M18" s="65"/>
      <c r="N18" s="63">
        <v>2439</v>
      </c>
      <c r="O18" s="65"/>
      <c r="P18" s="66"/>
      <c r="Q18" s="67">
        <v>1355</v>
      </c>
      <c r="R18" s="66">
        <v>1355</v>
      </c>
      <c r="S18" s="68">
        <f t="shared" si="2"/>
        <v>100</v>
      </c>
      <c r="T18" s="68">
        <f t="shared" si="3"/>
        <v>0</v>
      </c>
      <c r="U18" s="65"/>
      <c r="V18" s="66"/>
      <c r="W18" s="88"/>
      <c r="X18" s="66"/>
      <c r="Y18" s="66">
        <v>5</v>
      </c>
      <c r="Z18" s="89"/>
      <c r="AA18" s="59"/>
      <c r="AB18" s="89">
        <v>90</v>
      </c>
      <c r="AC18" s="72">
        <v>90</v>
      </c>
      <c r="AD18" s="90">
        <v>90</v>
      </c>
      <c r="AE18" s="90"/>
      <c r="AF18" s="90"/>
      <c r="AG18" s="90"/>
      <c r="AH18" s="59"/>
      <c r="AI18" s="59"/>
      <c r="AJ18" s="73">
        <v>5</v>
      </c>
      <c r="AK18" s="59">
        <v>5</v>
      </c>
      <c r="AL18" s="73"/>
      <c r="AM18" s="59"/>
      <c r="AN18" s="59"/>
      <c r="AO18" s="59"/>
      <c r="AP18" s="59"/>
      <c r="AQ18" s="73">
        <v>600</v>
      </c>
      <c r="AR18" s="59">
        <v>441</v>
      </c>
      <c r="AS18" s="59"/>
      <c r="AT18" s="59"/>
      <c r="AU18" s="59"/>
      <c r="AV18" s="74"/>
      <c r="AW18" s="74"/>
      <c r="AX18" s="74"/>
      <c r="AY18" s="74"/>
      <c r="AZ18" s="74"/>
      <c r="BA18" s="74"/>
      <c r="BB18" s="59">
        <v>145</v>
      </c>
      <c r="BC18" s="59">
        <v>165</v>
      </c>
      <c r="BD18" s="59"/>
      <c r="BE18" s="59"/>
      <c r="BF18" s="74">
        <v>5</v>
      </c>
      <c r="BG18" s="74"/>
      <c r="BH18" s="76">
        <v>2359</v>
      </c>
      <c r="BI18" s="74">
        <v>2359</v>
      </c>
      <c r="BJ18" s="77">
        <f t="shared" si="19"/>
        <v>100</v>
      </c>
      <c r="BK18" s="77">
        <f t="shared" si="4"/>
        <v>40</v>
      </c>
      <c r="BL18" s="76">
        <v>680</v>
      </c>
      <c r="BM18" s="74">
        <v>750</v>
      </c>
      <c r="BN18" s="77">
        <f t="shared" si="20"/>
        <v>110.29411764705883</v>
      </c>
      <c r="BO18" s="77">
        <f t="shared" si="5"/>
        <v>0</v>
      </c>
      <c r="BP18" s="76">
        <v>1300</v>
      </c>
      <c r="BQ18" s="74">
        <v>1385</v>
      </c>
      <c r="BR18" s="77">
        <f>BQ18/BP18*100</f>
        <v>106.53846153846153</v>
      </c>
      <c r="BS18" s="77">
        <f t="shared" si="6"/>
        <v>0</v>
      </c>
      <c r="BT18" s="76">
        <v>2800</v>
      </c>
      <c r="BU18" s="76">
        <v>3700</v>
      </c>
      <c r="BV18" s="74">
        <v>3817</v>
      </c>
      <c r="BW18" s="77">
        <f>BV18/BU18*100</f>
        <v>103.16216216216216</v>
      </c>
      <c r="BX18" s="74">
        <f t="shared" si="18"/>
        <v>0</v>
      </c>
      <c r="BY18" s="78">
        <v>400</v>
      </c>
      <c r="BZ18" s="74"/>
      <c r="CA18" s="74"/>
      <c r="CB18" s="74">
        <v>677</v>
      </c>
      <c r="CC18" s="79">
        <f t="shared" si="23"/>
        <v>24.812480639801752</v>
      </c>
      <c r="CD18" s="79">
        <f t="shared" si="24"/>
        <v>0</v>
      </c>
      <c r="CE18" s="79">
        <v>21.1</v>
      </c>
      <c r="CF18" s="79"/>
      <c r="CG18" s="79"/>
      <c r="CH18" s="77">
        <v>1800</v>
      </c>
      <c r="CI18" s="77">
        <f t="shared" si="7"/>
        <v>0</v>
      </c>
      <c r="CJ18" s="77">
        <f t="shared" si="8"/>
        <v>0</v>
      </c>
      <c r="CK18" s="77">
        <f t="shared" si="9"/>
        <v>100</v>
      </c>
      <c r="CL18" s="77">
        <v>2340</v>
      </c>
      <c r="CM18" s="79">
        <f t="shared" si="10"/>
        <v>13</v>
      </c>
      <c r="CN18" s="77">
        <v>1800</v>
      </c>
      <c r="CO18" s="77">
        <v>310</v>
      </c>
      <c r="CP18" s="80">
        <v>310</v>
      </c>
      <c r="CQ18" s="80">
        <v>420</v>
      </c>
      <c r="CR18" s="79"/>
      <c r="CS18" s="77">
        <v>1380</v>
      </c>
      <c r="CT18" s="77">
        <f t="shared" si="11"/>
        <v>0</v>
      </c>
      <c r="CU18" s="77">
        <f t="shared" si="12"/>
        <v>0</v>
      </c>
      <c r="CV18" s="77">
        <f t="shared" si="13"/>
        <v>76.666666666666671</v>
      </c>
      <c r="CW18" s="77">
        <v>1407</v>
      </c>
      <c r="CX18" s="79">
        <f t="shared" si="14"/>
        <v>10.195652173913043</v>
      </c>
      <c r="CY18" s="81">
        <v>4</v>
      </c>
      <c r="CZ18" s="81"/>
      <c r="DA18" s="81"/>
      <c r="DB18" s="81"/>
      <c r="DC18" s="82">
        <v>1500</v>
      </c>
      <c r="DD18" s="83">
        <v>1500</v>
      </c>
      <c r="DE18" s="81">
        <f t="shared" si="15"/>
        <v>100</v>
      </c>
      <c r="DF18" s="81">
        <f t="shared" si="16"/>
        <v>0</v>
      </c>
      <c r="DG18" s="81">
        <v>485</v>
      </c>
      <c r="DH18" s="81">
        <f t="shared" si="17"/>
        <v>521.08000000000004</v>
      </c>
      <c r="DI18" s="81">
        <v>400</v>
      </c>
      <c r="DJ18" s="81">
        <v>485</v>
      </c>
      <c r="DK18" s="81">
        <f t="shared" si="25"/>
        <v>93.075919244645732</v>
      </c>
      <c r="DL18" s="81">
        <v>89</v>
      </c>
      <c r="DM18" s="81">
        <v>48</v>
      </c>
      <c r="DN18" s="81">
        <v>391</v>
      </c>
      <c r="DO18" s="81">
        <v>391</v>
      </c>
      <c r="DP18" s="81"/>
      <c r="DQ18" s="81">
        <v>9</v>
      </c>
      <c r="DR18" s="81">
        <v>0</v>
      </c>
      <c r="DS18" s="84">
        <v>534</v>
      </c>
      <c r="DT18" s="74"/>
      <c r="DU18" s="74"/>
      <c r="DV18" s="74"/>
      <c r="DW18" s="74"/>
      <c r="DX18" s="77">
        <v>1380</v>
      </c>
      <c r="DY18" s="74">
        <v>0</v>
      </c>
      <c r="DZ18" s="85"/>
      <c r="EA18" s="85"/>
      <c r="EB18" s="85"/>
      <c r="EC18" s="85"/>
      <c r="ED18" s="77">
        <v>1800</v>
      </c>
      <c r="EF18" s="87">
        <v>20</v>
      </c>
      <c r="EG18" s="74"/>
      <c r="EH18" s="87">
        <v>20</v>
      </c>
      <c r="EI18" s="74">
        <v>300</v>
      </c>
      <c r="EJ18" s="74">
        <f>EI18/EH18*10</f>
        <v>150</v>
      </c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D18" s="62">
        <v>1500</v>
      </c>
      <c r="FE18" s="66">
        <v>1355</v>
      </c>
      <c r="FS18" s="74">
        <v>2319</v>
      </c>
      <c r="FT18" s="74">
        <v>750</v>
      </c>
      <c r="FU18" s="74">
        <v>1385</v>
      </c>
      <c r="FV18" s="74">
        <v>3817</v>
      </c>
    </row>
    <row r="19" spans="1:178" s="86" customFormat="1" ht="29.25" customHeight="1" x14ac:dyDescent="0.25">
      <c r="A19" s="59">
        <v>15</v>
      </c>
      <c r="B19" s="60" t="s">
        <v>19</v>
      </c>
      <c r="C19" s="61">
        <v>50</v>
      </c>
      <c r="D19" s="62"/>
      <c r="E19" s="63">
        <v>260</v>
      </c>
      <c r="F19" s="62">
        <v>260</v>
      </c>
      <c r="G19" s="62">
        <f t="shared" si="0"/>
        <v>100</v>
      </c>
      <c r="H19" s="63">
        <f t="shared" si="1"/>
        <v>0</v>
      </c>
      <c r="I19" s="63">
        <v>352</v>
      </c>
      <c r="J19" s="62">
        <v>352</v>
      </c>
      <c r="K19" s="64">
        <v>67</v>
      </c>
      <c r="L19" s="65">
        <v>67</v>
      </c>
      <c r="M19" s="65"/>
      <c r="N19" s="63">
        <v>352</v>
      </c>
      <c r="O19" s="65"/>
      <c r="P19" s="66"/>
      <c r="Q19" s="67">
        <v>220</v>
      </c>
      <c r="R19" s="66">
        <v>220</v>
      </c>
      <c r="S19" s="68">
        <f t="shared" si="2"/>
        <v>100</v>
      </c>
      <c r="T19" s="68">
        <f t="shared" si="3"/>
        <v>0</v>
      </c>
      <c r="U19" s="65"/>
      <c r="V19" s="66"/>
      <c r="W19" s="88"/>
      <c r="X19" s="66"/>
      <c r="Y19" s="66"/>
      <c r="Z19" s="89"/>
      <c r="AA19" s="59"/>
      <c r="AB19" s="89">
        <v>113</v>
      </c>
      <c r="AC19" s="72">
        <v>70</v>
      </c>
      <c r="AD19" s="90"/>
      <c r="AE19" s="90"/>
      <c r="AF19" s="90">
        <v>70</v>
      </c>
      <c r="AG19" s="90"/>
      <c r="AH19" s="59"/>
      <c r="AI19" s="59"/>
      <c r="AJ19" s="73"/>
      <c r="AK19" s="59"/>
      <c r="AL19" s="73"/>
      <c r="AM19" s="59"/>
      <c r="AN19" s="59"/>
      <c r="AO19" s="59"/>
      <c r="AP19" s="59"/>
      <c r="AQ19" s="73">
        <v>50</v>
      </c>
      <c r="AR19" s="59">
        <v>50</v>
      </c>
      <c r="AS19" s="59"/>
      <c r="AT19" s="59"/>
      <c r="AU19" s="59"/>
      <c r="AV19" s="74"/>
      <c r="AW19" s="74"/>
      <c r="AX19" s="74"/>
      <c r="AY19" s="74"/>
      <c r="AZ19" s="74"/>
      <c r="BA19" s="74"/>
      <c r="BB19" s="59"/>
      <c r="BC19" s="59"/>
      <c r="BD19" s="59"/>
      <c r="BE19" s="59"/>
      <c r="BF19" s="74"/>
      <c r="BG19" s="74"/>
      <c r="BH19" s="76">
        <v>352</v>
      </c>
      <c r="BI19" s="74">
        <v>352</v>
      </c>
      <c r="BJ19" s="77">
        <f t="shared" si="19"/>
        <v>100</v>
      </c>
      <c r="BK19" s="77">
        <f t="shared" si="4"/>
        <v>32</v>
      </c>
      <c r="BL19" s="76">
        <v>280</v>
      </c>
      <c r="BM19" s="74">
        <v>225</v>
      </c>
      <c r="BN19" s="77">
        <f t="shared" si="20"/>
        <v>80.357142857142861</v>
      </c>
      <c r="BO19" s="77">
        <f t="shared" si="5"/>
        <v>15</v>
      </c>
      <c r="BP19" s="76">
        <v>400</v>
      </c>
      <c r="BQ19" s="74">
        <v>406</v>
      </c>
      <c r="BR19" s="77">
        <f>BQ19/BP19*100</f>
        <v>101.49999999999999</v>
      </c>
      <c r="BS19" s="77">
        <f t="shared" si="6"/>
        <v>206</v>
      </c>
      <c r="BT19" s="76">
        <v>1800</v>
      </c>
      <c r="BU19" s="76">
        <v>2400</v>
      </c>
      <c r="BV19" s="74">
        <v>2888</v>
      </c>
      <c r="BW19" s="77">
        <f t="shared" si="22"/>
        <v>120.33333333333334</v>
      </c>
      <c r="BX19" s="74">
        <f t="shared" si="18"/>
        <v>0</v>
      </c>
      <c r="BY19" s="78">
        <v>240</v>
      </c>
      <c r="BZ19" s="74"/>
      <c r="CA19" s="74"/>
      <c r="CB19" s="74"/>
      <c r="CC19" s="79">
        <f t="shared" si="23"/>
        <v>29.446128170894529</v>
      </c>
      <c r="CD19" s="79">
        <f t="shared" si="24"/>
        <v>3.6845794392523361</v>
      </c>
      <c r="CE19" s="79">
        <v>16.5</v>
      </c>
      <c r="CF19" s="77">
        <v>1265</v>
      </c>
      <c r="CG19" s="79"/>
      <c r="CH19" s="77">
        <v>250</v>
      </c>
      <c r="CI19" s="77">
        <f t="shared" si="7"/>
        <v>0</v>
      </c>
      <c r="CJ19" s="77">
        <f t="shared" si="8"/>
        <v>0</v>
      </c>
      <c r="CK19" s="77">
        <f t="shared" si="9"/>
        <v>100</v>
      </c>
      <c r="CL19" s="77">
        <v>300</v>
      </c>
      <c r="CM19" s="79">
        <f t="shared" si="10"/>
        <v>12</v>
      </c>
      <c r="CN19" s="77">
        <v>250</v>
      </c>
      <c r="CO19" s="77">
        <v>50</v>
      </c>
      <c r="CP19" s="77">
        <v>40</v>
      </c>
      <c r="CQ19" s="80">
        <v>190</v>
      </c>
      <c r="CR19" s="77">
        <v>10</v>
      </c>
      <c r="CS19" s="77">
        <v>50</v>
      </c>
      <c r="CT19" s="77">
        <f t="shared" si="11"/>
        <v>0</v>
      </c>
      <c r="CU19" s="77">
        <f t="shared" si="12"/>
        <v>0</v>
      </c>
      <c r="CV19" s="77">
        <f t="shared" si="13"/>
        <v>24</v>
      </c>
      <c r="CW19" s="77">
        <v>60</v>
      </c>
      <c r="CX19" s="79">
        <f t="shared" si="14"/>
        <v>12</v>
      </c>
      <c r="CY19" s="98"/>
      <c r="CZ19" s="92"/>
      <c r="DA19" s="92"/>
      <c r="DB19" s="81"/>
      <c r="DC19" s="82">
        <v>260</v>
      </c>
      <c r="DD19" s="83">
        <v>260</v>
      </c>
      <c r="DE19" s="81">
        <f t="shared" si="15"/>
        <v>100</v>
      </c>
      <c r="DF19" s="81">
        <f t="shared" si="16"/>
        <v>0</v>
      </c>
      <c r="DG19" s="81">
        <v>67</v>
      </c>
      <c r="DH19" s="81">
        <f t="shared" si="17"/>
        <v>65.135000000000005</v>
      </c>
      <c r="DI19" s="81">
        <v>50</v>
      </c>
      <c r="DJ19" s="81">
        <v>67</v>
      </c>
      <c r="DK19" s="81">
        <f t="shared" si="25"/>
        <v>102.86328394872189</v>
      </c>
      <c r="DL19" s="81">
        <v>10</v>
      </c>
      <c r="DM19" s="81">
        <v>10</v>
      </c>
      <c r="DN19" s="81">
        <v>70</v>
      </c>
      <c r="DO19" s="81">
        <v>10</v>
      </c>
      <c r="DP19" s="81"/>
      <c r="DQ19" s="81">
        <v>0</v>
      </c>
      <c r="DR19" s="81"/>
      <c r="DS19" s="84">
        <v>214</v>
      </c>
      <c r="DT19" s="74"/>
      <c r="DU19" s="74"/>
      <c r="DV19" s="74"/>
      <c r="DW19" s="74"/>
      <c r="DX19" s="77">
        <v>50</v>
      </c>
      <c r="DY19" s="74">
        <v>0</v>
      </c>
      <c r="DZ19" s="85"/>
      <c r="EA19" s="85"/>
      <c r="EB19" s="85"/>
      <c r="EC19" s="85"/>
      <c r="ED19" s="77">
        <v>250</v>
      </c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D19" s="62">
        <v>260</v>
      </c>
      <c r="FE19" s="66">
        <v>220</v>
      </c>
      <c r="FS19" s="74">
        <v>320</v>
      </c>
      <c r="FT19" s="74">
        <v>210</v>
      </c>
      <c r="FU19" s="74">
        <v>200</v>
      </c>
      <c r="FV19" s="74">
        <v>2888</v>
      </c>
    </row>
    <row r="20" spans="1:178" s="86" customFormat="1" ht="29.25" customHeight="1" x14ac:dyDescent="0.25">
      <c r="A20" s="59">
        <v>16</v>
      </c>
      <c r="B20" s="60" t="s">
        <v>20</v>
      </c>
      <c r="C20" s="61"/>
      <c r="D20" s="62"/>
      <c r="E20" s="63">
        <v>385</v>
      </c>
      <c r="F20" s="62">
        <v>385</v>
      </c>
      <c r="G20" s="62">
        <f t="shared" si="0"/>
        <v>100</v>
      </c>
      <c r="H20" s="63">
        <f t="shared" si="1"/>
        <v>0</v>
      </c>
      <c r="I20" s="63">
        <v>122</v>
      </c>
      <c r="J20" s="62">
        <v>122</v>
      </c>
      <c r="K20" s="64">
        <v>96</v>
      </c>
      <c r="L20" s="65">
        <v>40</v>
      </c>
      <c r="M20" s="65"/>
      <c r="N20" s="63">
        <v>122</v>
      </c>
      <c r="O20" s="65"/>
      <c r="P20" s="65"/>
      <c r="Q20" s="67">
        <v>154</v>
      </c>
      <c r="R20" s="66">
        <v>154</v>
      </c>
      <c r="S20" s="68">
        <f t="shared" si="2"/>
        <v>100</v>
      </c>
      <c r="T20" s="68">
        <f t="shared" si="3"/>
        <v>0</v>
      </c>
      <c r="U20" s="65"/>
      <c r="V20" s="66"/>
      <c r="W20" s="88"/>
      <c r="X20" s="66"/>
      <c r="Y20" s="66"/>
      <c r="Z20" s="89"/>
      <c r="AA20" s="59"/>
      <c r="AB20" s="89">
        <v>130</v>
      </c>
      <c r="AC20" s="95">
        <v>150</v>
      </c>
      <c r="AD20" s="90">
        <v>20</v>
      </c>
      <c r="AE20" s="90"/>
      <c r="AF20" s="90">
        <v>130</v>
      </c>
      <c r="AG20" s="90"/>
      <c r="AH20" s="59"/>
      <c r="AI20" s="59"/>
      <c r="AJ20" s="73"/>
      <c r="AK20" s="59"/>
      <c r="AL20" s="73"/>
      <c r="AM20" s="59"/>
      <c r="AN20" s="59"/>
      <c r="AO20" s="59"/>
      <c r="AP20" s="59"/>
      <c r="AQ20" s="73">
        <v>50</v>
      </c>
      <c r="AR20" s="59">
        <v>48</v>
      </c>
      <c r="AS20" s="59"/>
      <c r="AT20" s="59"/>
      <c r="AU20" s="59"/>
      <c r="AV20" s="74"/>
      <c r="AW20" s="74"/>
      <c r="AX20" s="75"/>
      <c r="AY20" s="74"/>
      <c r="AZ20" s="74"/>
      <c r="BA20" s="74"/>
      <c r="BB20" s="59"/>
      <c r="BC20" s="59">
        <v>67</v>
      </c>
      <c r="BD20" s="59"/>
      <c r="BE20" s="59"/>
      <c r="BF20" s="74"/>
      <c r="BG20" s="74"/>
      <c r="BH20" s="76">
        <v>122</v>
      </c>
      <c r="BI20" s="74">
        <v>122</v>
      </c>
      <c r="BJ20" s="77">
        <f t="shared" si="19"/>
        <v>100</v>
      </c>
      <c r="BK20" s="77">
        <f t="shared" si="4"/>
        <v>0</v>
      </c>
      <c r="BL20" s="76">
        <v>280</v>
      </c>
      <c r="BM20" s="74">
        <v>108</v>
      </c>
      <c r="BN20" s="77">
        <f t="shared" si="20"/>
        <v>38.571428571428577</v>
      </c>
      <c r="BO20" s="77">
        <f t="shared" si="5"/>
        <v>6</v>
      </c>
      <c r="BP20" s="76"/>
      <c r="BQ20" s="74"/>
      <c r="BR20" s="77"/>
      <c r="BS20" s="77">
        <f t="shared" si="6"/>
        <v>0</v>
      </c>
      <c r="BT20" s="76">
        <v>1200</v>
      </c>
      <c r="BU20" s="76">
        <v>1500</v>
      </c>
      <c r="BV20" s="74">
        <v>1200</v>
      </c>
      <c r="BW20" s="77">
        <f t="shared" si="22"/>
        <v>80</v>
      </c>
      <c r="BX20" s="74">
        <f t="shared" si="18"/>
        <v>0</v>
      </c>
      <c r="BY20" s="78">
        <v>250</v>
      </c>
      <c r="BZ20" s="74"/>
      <c r="CA20" s="74"/>
      <c r="CB20" s="74"/>
      <c r="CC20" s="79">
        <f t="shared" si="23"/>
        <v>8.7554363086138576</v>
      </c>
      <c r="CD20" s="79">
        <f t="shared" si="24"/>
        <v>0.11203319502074689</v>
      </c>
      <c r="CE20" s="79">
        <v>4.9000000000000004</v>
      </c>
      <c r="CF20" s="77">
        <v>353</v>
      </c>
      <c r="CG20" s="77">
        <v>56</v>
      </c>
      <c r="CH20" s="77">
        <v>330</v>
      </c>
      <c r="CI20" s="77">
        <f t="shared" si="7"/>
        <v>0</v>
      </c>
      <c r="CJ20" s="77">
        <f t="shared" si="8"/>
        <v>0</v>
      </c>
      <c r="CK20" s="77">
        <f t="shared" si="9"/>
        <v>100</v>
      </c>
      <c r="CL20" s="77">
        <v>230</v>
      </c>
      <c r="CM20" s="79">
        <f t="shared" si="10"/>
        <v>6.9696969696969706</v>
      </c>
      <c r="CN20" s="77">
        <v>330</v>
      </c>
      <c r="CO20" s="77">
        <v>40</v>
      </c>
      <c r="CP20" s="77">
        <v>12</v>
      </c>
      <c r="CQ20" s="80"/>
      <c r="CR20" s="77">
        <v>32</v>
      </c>
      <c r="CS20" s="77">
        <v>298</v>
      </c>
      <c r="CT20" s="77">
        <f t="shared" si="11"/>
        <v>0</v>
      </c>
      <c r="CU20" s="77">
        <f t="shared" si="12"/>
        <v>0</v>
      </c>
      <c r="CV20" s="77">
        <f t="shared" si="13"/>
        <v>100</v>
      </c>
      <c r="CW20" s="77">
        <v>204</v>
      </c>
      <c r="CX20" s="79">
        <f t="shared" si="14"/>
        <v>6.8456375838926178</v>
      </c>
      <c r="CY20" s="81">
        <v>1</v>
      </c>
      <c r="CZ20" s="92"/>
      <c r="DA20" s="92"/>
      <c r="DB20" s="81"/>
      <c r="DC20" s="82">
        <v>330</v>
      </c>
      <c r="DD20" s="83">
        <v>385</v>
      </c>
      <c r="DE20" s="81">
        <f t="shared" si="15"/>
        <v>116.66666666666667</v>
      </c>
      <c r="DF20" s="81">
        <f t="shared" si="16"/>
        <v>0</v>
      </c>
      <c r="DG20" s="81">
        <v>96</v>
      </c>
      <c r="DH20" s="81">
        <f t="shared" si="17"/>
        <v>104.21599999999999</v>
      </c>
      <c r="DI20" s="81">
        <v>80</v>
      </c>
      <c r="DJ20" s="81">
        <v>96</v>
      </c>
      <c r="DK20" s="81">
        <f t="shared" si="25"/>
        <v>92.116373685422587</v>
      </c>
      <c r="DL20" s="81">
        <v>16</v>
      </c>
      <c r="DM20" s="99">
        <v>0</v>
      </c>
      <c r="DN20" s="81">
        <v>73</v>
      </c>
      <c r="DO20" s="81">
        <v>42</v>
      </c>
      <c r="DP20" s="81"/>
      <c r="DQ20" s="81"/>
      <c r="DR20" s="81">
        <v>0</v>
      </c>
      <c r="DS20" s="84">
        <v>241</v>
      </c>
      <c r="DT20" s="74"/>
      <c r="DU20" s="74"/>
      <c r="DV20" s="74"/>
      <c r="DW20" s="74"/>
      <c r="DX20" s="77">
        <v>298</v>
      </c>
      <c r="DY20" s="74"/>
      <c r="DZ20" s="85"/>
      <c r="EA20" s="85"/>
      <c r="EB20" s="85"/>
      <c r="EC20" s="85"/>
      <c r="ED20" s="77">
        <v>330</v>
      </c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D20" s="62">
        <v>385</v>
      </c>
      <c r="FE20" s="66">
        <v>154</v>
      </c>
      <c r="FS20" s="74">
        <v>122</v>
      </c>
      <c r="FT20" s="74">
        <v>102</v>
      </c>
      <c r="FU20" s="74"/>
      <c r="FV20" s="74">
        <v>1200</v>
      </c>
    </row>
    <row r="21" spans="1:178" s="86" customFormat="1" ht="29.25" customHeight="1" x14ac:dyDescent="0.25">
      <c r="A21" s="59">
        <v>17</v>
      </c>
      <c r="B21" s="100" t="s">
        <v>136</v>
      </c>
      <c r="C21" s="61"/>
      <c r="D21" s="62"/>
      <c r="E21" s="63">
        <v>100</v>
      </c>
      <c r="F21" s="62">
        <v>100</v>
      </c>
      <c r="G21" s="62">
        <f t="shared" si="0"/>
        <v>100</v>
      </c>
      <c r="H21" s="63">
        <f t="shared" si="1"/>
        <v>0</v>
      </c>
      <c r="I21" s="63">
        <v>0</v>
      </c>
      <c r="J21" s="62"/>
      <c r="K21" s="64">
        <v>0</v>
      </c>
      <c r="L21" s="65"/>
      <c r="M21" s="65"/>
      <c r="N21" s="63">
        <v>0</v>
      </c>
      <c r="O21" s="65"/>
      <c r="P21" s="65"/>
      <c r="Q21" s="67">
        <v>100</v>
      </c>
      <c r="R21" s="66">
        <v>100</v>
      </c>
      <c r="S21" s="68">
        <f t="shared" si="2"/>
        <v>100</v>
      </c>
      <c r="T21" s="68">
        <f t="shared" si="3"/>
        <v>0</v>
      </c>
      <c r="U21" s="65"/>
      <c r="V21" s="66"/>
      <c r="W21" s="88"/>
      <c r="X21" s="66"/>
      <c r="Y21" s="66"/>
      <c r="Z21" s="89"/>
      <c r="AA21" s="59"/>
      <c r="AB21" s="89">
        <v>0</v>
      </c>
      <c r="AC21" s="72"/>
      <c r="AD21" s="90"/>
      <c r="AE21" s="90"/>
      <c r="AF21" s="90"/>
      <c r="AG21" s="90"/>
      <c r="AH21" s="59"/>
      <c r="AI21" s="59"/>
      <c r="AJ21" s="73"/>
      <c r="AK21" s="59"/>
      <c r="AL21" s="73"/>
      <c r="AM21" s="59"/>
      <c r="AN21" s="59"/>
      <c r="AO21" s="59"/>
      <c r="AP21" s="59"/>
      <c r="AQ21" s="73">
        <v>0</v>
      </c>
      <c r="AR21" s="91"/>
      <c r="AS21" s="59"/>
      <c r="AT21" s="59"/>
      <c r="AU21" s="59"/>
      <c r="AV21" s="74"/>
      <c r="AW21" s="74"/>
      <c r="AX21" s="74"/>
      <c r="AY21" s="74"/>
      <c r="AZ21" s="74"/>
      <c r="BA21" s="74"/>
      <c r="BB21" s="59"/>
      <c r="BC21" s="59"/>
      <c r="BD21" s="59"/>
      <c r="BE21" s="59"/>
      <c r="BF21" s="74"/>
      <c r="BG21" s="74"/>
      <c r="BH21" s="76"/>
      <c r="BI21" s="74"/>
      <c r="BJ21" s="77"/>
      <c r="BK21" s="77">
        <f t="shared" si="4"/>
        <v>0</v>
      </c>
      <c r="BL21" s="76"/>
      <c r="BM21" s="74"/>
      <c r="BN21" s="77"/>
      <c r="BO21" s="77">
        <f t="shared" si="5"/>
        <v>0</v>
      </c>
      <c r="BP21" s="76"/>
      <c r="BQ21" s="74"/>
      <c r="BR21" s="77"/>
      <c r="BS21" s="77">
        <f t="shared" si="6"/>
        <v>0</v>
      </c>
      <c r="BT21" s="76"/>
      <c r="BU21" s="76"/>
      <c r="BV21" s="74"/>
      <c r="BW21" s="77"/>
      <c r="BX21" s="74">
        <f t="shared" si="18"/>
        <v>0</v>
      </c>
      <c r="BY21" s="78"/>
      <c r="BZ21" s="74"/>
      <c r="CA21" s="74"/>
      <c r="CB21" s="74"/>
      <c r="CC21" s="79"/>
      <c r="CD21" s="79"/>
      <c r="CE21" s="79"/>
      <c r="CF21" s="79"/>
      <c r="CG21" s="79"/>
      <c r="CH21" s="77">
        <v>100</v>
      </c>
      <c r="CI21" s="77">
        <f t="shared" si="7"/>
        <v>0</v>
      </c>
      <c r="CJ21" s="77">
        <f t="shared" si="8"/>
        <v>0</v>
      </c>
      <c r="CK21" s="77">
        <f t="shared" si="9"/>
        <v>100</v>
      </c>
      <c r="CL21" s="77">
        <v>150</v>
      </c>
      <c r="CM21" s="79">
        <f t="shared" si="10"/>
        <v>15</v>
      </c>
      <c r="CN21" s="77">
        <v>100</v>
      </c>
      <c r="CO21" s="77">
        <v>70</v>
      </c>
      <c r="CP21" s="80">
        <v>70</v>
      </c>
      <c r="CQ21" s="80"/>
      <c r="CR21" s="79"/>
      <c r="CS21" s="80">
        <v>100</v>
      </c>
      <c r="CT21" s="77">
        <f t="shared" si="11"/>
        <v>0</v>
      </c>
      <c r="CU21" s="77">
        <f t="shared" si="12"/>
        <v>0</v>
      </c>
      <c r="CV21" s="77">
        <f t="shared" si="13"/>
        <v>100</v>
      </c>
      <c r="CW21" s="77">
        <v>150</v>
      </c>
      <c r="CX21" s="79">
        <f t="shared" si="14"/>
        <v>15</v>
      </c>
      <c r="CY21" s="81"/>
      <c r="CZ21" s="81"/>
      <c r="DA21" s="81"/>
      <c r="DB21" s="81"/>
      <c r="DC21" s="82">
        <v>100</v>
      </c>
      <c r="DD21" s="83">
        <v>100</v>
      </c>
      <c r="DE21" s="81">
        <f t="shared" si="15"/>
        <v>100</v>
      </c>
      <c r="DF21" s="81">
        <f t="shared" si="16"/>
        <v>0</v>
      </c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4"/>
      <c r="DT21" s="74"/>
      <c r="DU21" s="74"/>
      <c r="DV21" s="74"/>
      <c r="DW21" s="74"/>
      <c r="DX21" s="80">
        <v>100</v>
      </c>
      <c r="DY21" s="74"/>
      <c r="DZ21" s="85"/>
      <c r="EA21" s="85"/>
      <c r="EB21" s="85"/>
      <c r="EC21" s="85"/>
      <c r="ED21" s="77">
        <v>100</v>
      </c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D21" s="62">
        <v>100</v>
      </c>
      <c r="FE21" s="66">
        <v>100</v>
      </c>
      <c r="FS21" s="74"/>
      <c r="FT21" s="74"/>
      <c r="FU21" s="74"/>
      <c r="FV21" s="74"/>
    </row>
    <row r="22" spans="1:178" s="86" customFormat="1" ht="29.25" customHeight="1" x14ac:dyDescent="0.25">
      <c r="A22" s="59">
        <v>18</v>
      </c>
      <c r="B22" s="100" t="s">
        <v>137</v>
      </c>
      <c r="C22" s="61"/>
      <c r="D22" s="62"/>
      <c r="E22" s="63">
        <v>115</v>
      </c>
      <c r="F22" s="62">
        <v>115</v>
      </c>
      <c r="G22" s="62">
        <f t="shared" si="0"/>
        <v>100</v>
      </c>
      <c r="H22" s="63">
        <f t="shared" si="1"/>
        <v>0</v>
      </c>
      <c r="I22" s="63">
        <v>0</v>
      </c>
      <c r="J22" s="62"/>
      <c r="K22" s="64">
        <v>0</v>
      </c>
      <c r="L22" s="65"/>
      <c r="M22" s="65"/>
      <c r="N22" s="63">
        <v>0</v>
      </c>
      <c r="O22" s="65"/>
      <c r="P22" s="65"/>
      <c r="Q22" s="67">
        <v>115</v>
      </c>
      <c r="R22" s="66">
        <v>115</v>
      </c>
      <c r="S22" s="68">
        <f t="shared" si="2"/>
        <v>100</v>
      </c>
      <c r="T22" s="68">
        <f t="shared" si="3"/>
        <v>0</v>
      </c>
      <c r="U22" s="65"/>
      <c r="V22" s="101"/>
      <c r="W22" s="88"/>
      <c r="X22" s="101"/>
      <c r="Y22" s="66">
        <v>0</v>
      </c>
      <c r="Z22" s="89"/>
      <c r="AA22" s="59"/>
      <c r="AB22" s="89">
        <v>0</v>
      </c>
      <c r="AC22" s="72"/>
      <c r="AD22" s="90"/>
      <c r="AE22" s="90"/>
      <c r="AF22" s="90"/>
      <c r="AG22" s="90"/>
      <c r="AH22" s="59"/>
      <c r="AI22" s="59"/>
      <c r="AJ22" s="73"/>
      <c r="AK22" s="59"/>
      <c r="AL22" s="73"/>
      <c r="AM22" s="59"/>
      <c r="AN22" s="59"/>
      <c r="AO22" s="59"/>
      <c r="AP22" s="59"/>
      <c r="AQ22" s="73">
        <v>0</v>
      </c>
      <c r="AR22" s="91"/>
      <c r="AS22" s="59"/>
      <c r="AT22" s="59"/>
      <c r="AU22" s="59"/>
      <c r="AV22" s="74"/>
      <c r="AW22" s="74"/>
      <c r="AX22" s="74"/>
      <c r="AY22" s="74"/>
      <c r="AZ22" s="74"/>
      <c r="BA22" s="74"/>
      <c r="BB22" s="59"/>
      <c r="BC22" s="59"/>
      <c r="BD22" s="59"/>
      <c r="BE22" s="59"/>
      <c r="BF22" s="74"/>
      <c r="BG22" s="74"/>
      <c r="BH22" s="76"/>
      <c r="BI22" s="74"/>
      <c r="BJ22" s="77"/>
      <c r="BK22" s="77">
        <f t="shared" si="4"/>
        <v>0</v>
      </c>
      <c r="BL22" s="76"/>
      <c r="BM22" s="74"/>
      <c r="BN22" s="77"/>
      <c r="BO22" s="77">
        <f t="shared" si="5"/>
        <v>0</v>
      </c>
      <c r="BP22" s="76"/>
      <c r="BQ22" s="74"/>
      <c r="BR22" s="77"/>
      <c r="BS22" s="77">
        <f t="shared" si="6"/>
        <v>0</v>
      </c>
      <c r="BT22" s="76"/>
      <c r="BU22" s="76"/>
      <c r="BV22" s="74"/>
      <c r="BW22" s="77"/>
      <c r="BX22" s="74">
        <f t="shared" si="18"/>
        <v>0</v>
      </c>
      <c r="BY22" s="78"/>
      <c r="BZ22" s="74"/>
      <c r="CA22" s="74"/>
      <c r="CB22" s="74"/>
      <c r="CC22" s="79"/>
      <c r="CD22" s="79"/>
      <c r="CE22" s="79"/>
      <c r="CF22" s="79"/>
      <c r="CG22" s="79"/>
      <c r="CH22" s="77">
        <v>115</v>
      </c>
      <c r="CI22" s="77">
        <f t="shared" si="7"/>
        <v>0</v>
      </c>
      <c r="CJ22" s="77">
        <f t="shared" si="8"/>
        <v>0</v>
      </c>
      <c r="CK22" s="77">
        <f t="shared" si="9"/>
        <v>100</v>
      </c>
      <c r="CL22" s="77">
        <v>80</v>
      </c>
      <c r="CM22" s="79">
        <f t="shared" si="10"/>
        <v>6.9565217391304346</v>
      </c>
      <c r="CN22" s="77">
        <v>115</v>
      </c>
      <c r="CO22" s="77">
        <v>0</v>
      </c>
      <c r="CP22" s="77"/>
      <c r="CQ22" s="80">
        <v>65</v>
      </c>
      <c r="CR22" s="102"/>
      <c r="CS22" s="77">
        <v>50</v>
      </c>
      <c r="CT22" s="77">
        <f t="shared" si="11"/>
        <v>0</v>
      </c>
      <c r="CU22" s="77">
        <f t="shared" si="12"/>
        <v>0</v>
      </c>
      <c r="CV22" s="77">
        <f t="shared" si="13"/>
        <v>43.478260869565219</v>
      </c>
      <c r="CW22" s="77">
        <v>80</v>
      </c>
      <c r="CX22" s="79">
        <f t="shared" si="14"/>
        <v>16</v>
      </c>
      <c r="CY22" s="81"/>
      <c r="CZ22" s="92"/>
      <c r="DA22" s="92"/>
      <c r="DB22" s="81"/>
      <c r="DC22" s="82">
        <v>115</v>
      </c>
      <c r="DD22" s="83">
        <v>115</v>
      </c>
      <c r="DE22" s="81">
        <f t="shared" si="15"/>
        <v>100</v>
      </c>
      <c r="DF22" s="81">
        <f t="shared" si="16"/>
        <v>0</v>
      </c>
      <c r="DG22" s="92"/>
      <c r="DH22" s="81"/>
      <c r="DI22" s="92"/>
      <c r="DJ22" s="92"/>
      <c r="DK22" s="81"/>
      <c r="DL22" s="92"/>
      <c r="DM22" s="92"/>
      <c r="DN22" s="81">
        <v>25</v>
      </c>
      <c r="DO22" s="81">
        <v>25</v>
      </c>
      <c r="DP22" s="81"/>
      <c r="DQ22" s="81">
        <v>0</v>
      </c>
      <c r="DR22" s="92"/>
      <c r="DS22" s="84"/>
      <c r="DT22" s="74"/>
      <c r="DU22" s="74"/>
      <c r="DV22" s="74"/>
      <c r="DW22" s="74"/>
      <c r="DX22" s="77">
        <v>50</v>
      </c>
      <c r="DY22" s="74">
        <v>0</v>
      </c>
      <c r="DZ22" s="85"/>
      <c r="EA22" s="85"/>
      <c r="EB22" s="85"/>
      <c r="EC22" s="85"/>
      <c r="ED22" s="77">
        <v>115</v>
      </c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D22" s="62">
        <v>115</v>
      </c>
      <c r="FE22" s="66">
        <v>115</v>
      </c>
      <c r="FS22" s="74"/>
      <c r="FT22" s="74"/>
      <c r="FU22" s="74"/>
      <c r="FV22" s="74"/>
    </row>
    <row r="23" spans="1:178" s="86" customFormat="1" ht="29.25" customHeight="1" x14ac:dyDescent="0.25">
      <c r="A23" s="59">
        <v>19</v>
      </c>
      <c r="B23" s="100" t="s">
        <v>138</v>
      </c>
      <c r="C23" s="61"/>
      <c r="D23" s="62"/>
      <c r="E23" s="63">
        <v>410</v>
      </c>
      <c r="F23" s="62">
        <v>410</v>
      </c>
      <c r="G23" s="62">
        <f t="shared" si="0"/>
        <v>100</v>
      </c>
      <c r="H23" s="63">
        <f t="shared" si="1"/>
        <v>0</v>
      </c>
      <c r="I23" s="63">
        <v>726</v>
      </c>
      <c r="J23" s="62">
        <v>40</v>
      </c>
      <c r="K23" s="64">
        <v>0</v>
      </c>
      <c r="L23" s="65"/>
      <c r="M23" s="65"/>
      <c r="N23" s="63">
        <v>726</v>
      </c>
      <c r="O23" s="65"/>
      <c r="P23" s="65"/>
      <c r="Q23" s="67">
        <v>250</v>
      </c>
      <c r="R23" s="66">
        <v>250</v>
      </c>
      <c r="S23" s="68">
        <f t="shared" si="2"/>
        <v>100</v>
      </c>
      <c r="T23" s="68">
        <f t="shared" si="3"/>
        <v>0</v>
      </c>
      <c r="U23" s="65"/>
      <c r="V23" s="66"/>
      <c r="W23" s="66"/>
      <c r="X23" s="66"/>
      <c r="Y23" s="66">
        <v>0</v>
      </c>
      <c r="Z23" s="73"/>
      <c r="AA23" s="59"/>
      <c r="AB23" s="89">
        <v>20</v>
      </c>
      <c r="AC23" s="72">
        <v>20</v>
      </c>
      <c r="AD23" s="90"/>
      <c r="AE23" s="90"/>
      <c r="AF23" s="90"/>
      <c r="AG23" s="90"/>
      <c r="AH23" s="59"/>
      <c r="AI23" s="59"/>
      <c r="AJ23" s="73">
        <v>150</v>
      </c>
      <c r="AK23" s="103">
        <v>155</v>
      </c>
      <c r="AL23" s="73"/>
      <c r="AM23" s="59">
        <v>5</v>
      </c>
      <c r="AN23" s="59"/>
      <c r="AO23" s="59">
        <v>5</v>
      </c>
      <c r="AP23" s="59"/>
      <c r="AQ23" s="73">
        <v>150</v>
      </c>
      <c r="AR23" s="59">
        <v>150</v>
      </c>
      <c r="AS23" s="59"/>
      <c r="AT23" s="59"/>
      <c r="AU23" s="59"/>
      <c r="AV23" s="74"/>
      <c r="AW23" s="74"/>
      <c r="AX23" s="74"/>
      <c r="AY23" s="74"/>
      <c r="AZ23" s="74"/>
      <c r="BA23" s="74"/>
      <c r="BB23" s="59"/>
      <c r="BC23" s="59">
        <v>150</v>
      </c>
      <c r="BD23" s="59"/>
      <c r="BE23" s="59"/>
      <c r="BF23" s="59">
        <v>155</v>
      </c>
      <c r="BG23" s="74"/>
      <c r="BH23" s="76">
        <v>726</v>
      </c>
      <c r="BI23" s="74">
        <v>726</v>
      </c>
      <c r="BJ23" s="77">
        <f>BI23/BH23*100</f>
        <v>100</v>
      </c>
      <c r="BK23" s="77">
        <f t="shared" si="4"/>
        <v>0</v>
      </c>
      <c r="BL23" s="76"/>
      <c r="BM23" s="74">
        <v>100</v>
      </c>
      <c r="BN23" s="77"/>
      <c r="BO23" s="77">
        <f t="shared" si="5"/>
        <v>0</v>
      </c>
      <c r="BP23" s="76"/>
      <c r="BQ23" s="74"/>
      <c r="BR23" s="77"/>
      <c r="BS23" s="77">
        <f t="shared" si="6"/>
        <v>0</v>
      </c>
      <c r="BT23" s="76"/>
      <c r="BU23" s="76"/>
      <c r="BV23" s="74"/>
      <c r="BW23" s="77"/>
      <c r="BX23" s="74">
        <f t="shared" si="18"/>
        <v>0</v>
      </c>
      <c r="BY23" s="78"/>
      <c r="BZ23" s="74"/>
      <c r="CA23" s="74"/>
      <c r="CB23" s="74"/>
      <c r="CC23" s="79"/>
      <c r="CD23" s="79"/>
      <c r="CE23" s="79"/>
      <c r="CF23" s="79"/>
      <c r="CG23" s="79"/>
      <c r="CH23" s="77">
        <v>200</v>
      </c>
      <c r="CI23" s="77">
        <f t="shared" si="7"/>
        <v>0</v>
      </c>
      <c r="CJ23" s="77">
        <f t="shared" si="8"/>
        <v>0</v>
      </c>
      <c r="CK23" s="77">
        <f t="shared" si="9"/>
        <v>100</v>
      </c>
      <c r="CL23" s="77">
        <v>120</v>
      </c>
      <c r="CM23" s="79">
        <f t="shared" si="10"/>
        <v>6</v>
      </c>
      <c r="CN23" s="77">
        <v>200</v>
      </c>
      <c r="CO23" s="77">
        <v>0</v>
      </c>
      <c r="CP23" s="77"/>
      <c r="CQ23" s="80">
        <v>80</v>
      </c>
      <c r="CR23" s="79"/>
      <c r="CS23" s="77">
        <v>120</v>
      </c>
      <c r="CT23" s="77">
        <f t="shared" si="11"/>
        <v>0</v>
      </c>
      <c r="CU23" s="77">
        <f t="shared" si="12"/>
        <v>0</v>
      </c>
      <c r="CV23" s="77">
        <f t="shared" si="13"/>
        <v>60</v>
      </c>
      <c r="CW23" s="77">
        <v>120</v>
      </c>
      <c r="CX23" s="79">
        <f t="shared" si="14"/>
        <v>10</v>
      </c>
      <c r="CY23" s="81"/>
      <c r="CZ23" s="92"/>
      <c r="DA23" s="92"/>
      <c r="DB23" s="81"/>
      <c r="DC23" s="82">
        <v>410</v>
      </c>
      <c r="DD23" s="83">
        <v>410</v>
      </c>
      <c r="DE23" s="81">
        <f t="shared" si="15"/>
        <v>100</v>
      </c>
      <c r="DF23" s="81">
        <f t="shared" si="16"/>
        <v>0</v>
      </c>
      <c r="DG23" s="92"/>
      <c r="DH23" s="81"/>
      <c r="DI23" s="92"/>
      <c r="DJ23" s="92"/>
      <c r="DK23" s="81"/>
      <c r="DL23" s="92"/>
      <c r="DM23" s="92"/>
      <c r="DN23" s="81">
        <v>50</v>
      </c>
      <c r="DO23" s="81">
        <v>50</v>
      </c>
      <c r="DP23" s="81"/>
      <c r="DQ23" s="81"/>
      <c r="DR23" s="81"/>
      <c r="DS23" s="84"/>
      <c r="DT23" s="75"/>
      <c r="DU23" s="75"/>
      <c r="DV23" s="74"/>
      <c r="DW23" s="74"/>
      <c r="DX23" s="77">
        <v>120</v>
      </c>
      <c r="DY23" s="74">
        <v>0</v>
      </c>
      <c r="DZ23" s="85"/>
      <c r="EA23" s="85"/>
      <c r="EB23" s="85"/>
      <c r="EC23" s="85"/>
      <c r="ED23" s="77">
        <v>200</v>
      </c>
      <c r="EF23" s="87">
        <v>120</v>
      </c>
      <c r="EG23" s="87">
        <v>80</v>
      </c>
      <c r="EH23" s="87">
        <v>120</v>
      </c>
      <c r="EI23" s="74">
        <v>1200</v>
      </c>
      <c r="EJ23" s="74">
        <f>EI23/EH23*10</f>
        <v>100</v>
      </c>
      <c r="EK23" s="87">
        <v>9</v>
      </c>
      <c r="EL23" s="74">
        <v>7</v>
      </c>
      <c r="EM23" s="87">
        <v>2</v>
      </c>
      <c r="EN23" s="74">
        <v>40</v>
      </c>
      <c r="EO23" s="74">
        <f>EN23/EM23*10</f>
        <v>200</v>
      </c>
      <c r="EP23" s="87">
        <v>7</v>
      </c>
      <c r="EQ23" s="74">
        <v>5</v>
      </c>
      <c r="ER23" s="87">
        <v>2</v>
      </c>
      <c r="ES23" s="74">
        <v>20</v>
      </c>
      <c r="ET23" s="74">
        <f>ES23/ER23*10</f>
        <v>100</v>
      </c>
      <c r="EU23" s="74"/>
      <c r="EV23" s="74"/>
      <c r="EW23" s="74"/>
      <c r="EX23" s="74"/>
      <c r="EY23" s="74">
        <f>EK23+EP23+EU23</f>
        <v>16</v>
      </c>
      <c r="EZ23" s="87">
        <f>EM23+ER23+EV23</f>
        <v>4</v>
      </c>
      <c r="FA23" s="74">
        <f>EN23+ES23+EW23</f>
        <v>60</v>
      </c>
      <c r="FB23" s="74">
        <f>FA23/EZ23*10</f>
        <v>150</v>
      </c>
      <c r="FD23" s="62">
        <v>410</v>
      </c>
      <c r="FE23" s="66">
        <v>250</v>
      </c>
      <c r="FS23" s="74">
        <v>726</v>
      </c>
      <c r="FT23" s="74">
        <v>100</v>
      </c>
      <c r="FU23" s="74"/>
      <c r="FV23" s="74"/>
    </row>
    <row r="24" spans="1:178" s="86" customFormat="1" ht="29.25" customHeight="1" x14ac:dyDescent="0.25">
      <c r="A24" s="59">
        <v>20</v>
      </c>
      <c r="B24" s="100" t="s">
        <v>139</v>
      </c>
      <c r="C24" s="61"/>
      <c r="D24" s="62"/>
      <c r="E24" s="63"/>
      <c r="F24" s="62"/>
      <c r="G24" s="62"/>
      <c r="H24" s="63"/>
      <c r="I24" s="63"/>
      <c r="J24" s="62"/>
      <c r="K24" s="64"/>
      <c r="L24" s="65"/>
      <c r="M24" s="65"/>
      <c r="N24" s="63"/>
      <c r="O24" s="65"/>
      <c r="P24" s="65"/>
      <c r="Q24" s="67"/>
      <c r="R24" s="66"/>
      <c r="S24" s="68"/>
      <c r="T24" s="68"/>
      <c r="U24" s="65"/>
      <c r="V24" s="66"/>
      <c r="W24" s="66"/>
      <c r="X24" s="66"/>
      <c r="Y24" s="66"/>
      <c r="Z24" s="73"/>
      <c r="AA24" s="59"/>
      <c r="AB24" s="89"/>
      <c r="AC24" s="72"/>
      <c r="AD24" s="90"/>
      <c r="AE24" s="90"/>
      <c r="AF24" s="90"/>
      <c r="AG24" s="90"/>
      <c r="AH24" s="59"/>
      <c r="AI24" s="59"/>
      <c r="AJ24" s="73"/>
      <c r="AK24" s="103"/>
      <c r="AL24" s="73"/>
      <c r="AM24" s="59"/>
      <c r="AN24" s="59"/>
      <c r="AO24" s="59"/>
      <c r="AP24" s="59"/>
      <c r="AQ24" s="73"/>
      <c r="AR24" s="59"/>
      <c r="AS24" s="59"/>
      <c r="AT24" s="59"/>
      <c r="AU24" s="59"/>
      <c r="AV24" s="74"/>
      <c r="AW24" s="74"/>
      <c r="AX24" s="74"/>
      <c r="AY24" s="74"/>
      <c r="AZ24" s="74"/>
      <c r="BA24" s="74"/>
      <c r="BB24" s="59"/>
      <c r="BC24" s="59"/>
      <c r="BD24" s="59"/>
      <c r="BE24" s="59"/>
      <c r="BF24" s="59"/>
      <c r="BG24" s="74"/>
      <c r="BH24" s="76">
        <v>1473</v>
      </c>
      <c r="BI24" s="74">
        <v>1473</v>
      </c>
      <c r="BJ24" s="77">
        <f>BI24/BH24*100</f>
        <v>100</v>
      </c>
      <c r="BK24" s="77">
        <f t="shared" si="4"/>
        <v>0</v>
      </c>
      <c r="BL24" s="76">
        <v>1840</v>
      </c>
      <c r="BM24" s="74">
        <v>620</v>
      </c>
      <c r="BN24" s="77">
        <f>BM24/BL24*100</f>
        <v>33.695652173913047</v>
      </c>
      <c r="BO24" s="77">
        <f t="shared" si="5"/>
        <v>50</v>
      </c>
      <c r="BP24" s="76">
        <v>3700</v>
      </c>
      <c r="BQ24" s="74">
        <v>490</v>
      </c>
      <c r="BR24" s="77">
        <f>BQ24/BP24*100</f>
        <v>13.243243243243244</v>
      </c>
      <c r="BS24" s="77">
        <f t="shared" si="6"/>
        <v>0</v>
      </c>
      <c r="BT24" s="76"/>
      <c r="BU24" s="76"/>
      <c r="BV24" s="74"/>
      <c r="BW24" s="77"/>
      <c r="BX24" s="74">
        <f t="shared" si="18"/>
        <v>0</v>
      </c>
      <c r="BY24" s="78"/>
      <c r="BZ24" s="74"/>
      <c r="CA24" s="74"/>
      <c r="CB24" s="74">
        <v>490</v>
      </c>
      <c r="CC24" s="79">
        <f t="shared" si="23"/>
        <v>16.322344322344321</v>
      </c>
      <c r="CD24" s="79">
        <f t="shared" si="24"/>
        <v>0.82417582417582413</v>
      </c>
      <c r="CE24" s="79">
        <v>17.100000000000001</v>
      </c>
      <c r="CF24" s="79"/>
      <c r="CG24" s="79"/>
      <c r="CH24" s="77"/>
      <c r="CI24" s="77"/>
      <c r="CJ24" s="77"/>
      <c r="CK24" s="77"/>
      <c r="CL24" s="77"/>
      <c r="CM24" s="79"/>
      <c r="CN24" s="77"/>
      <c r="CO24" s="77"/>
      <c r="CP24" s="77"/>
      <c r="CQ24" s="80"/>
      <c r="CR24" s="79"/>
      <c r="CS24" s="77"/>
      <c r="CT24" s="77"/>
      <c r="CU24" s="77"/>
      <c r="CV24" s="77"/>
      <c r="CW24" s="77"/>
      <c r="CX24" s="79"/>
      <c r="CY24" s="81"/>
      <c r="CZ24" s="92"/>
      <c r="DA24" s="92"/>
      <c r="DB24" s="81"/>
      <c r="DC24" s="82"/>
      <c r="DD24" s="83"/>
      <c r="DE24" s="81"/>
      <c r="DF24" s="81"/>
      <c r="DG24" s="92"/>
      <c r="DH24" s="81"/>
      <c r="DI24" s="92"/>
      <c r="DJ24" s="92"/>
      <c r="DK24" s="81"/>
      <c r="DL24" s="92"/>
      <c r="DM24" s="92"/>
      <c r="DN24" s="81"/>
      <c r="DO24" s="81"/>
      <c r="DP24" s="81"/>
      <c r="DQ24" s="81"/>
      <c r="DR24" s="81"/>
      <c r="DS24" s="84">
        <v>273</v>
      </c>
      <c r="DT24" s="75"/>
      <c r="DU24" s="75"/>
      <c r="DV24" s="74"/>
      <c r="DW24" s="74"/>
      <c r="DX24" s="77"/>
      <c r="DY24" s="74"/>
      <c r="DZ24" s="85"/>
      <c r="EA24" s="85"/>
      <c r="EB24" s="85"/>
      <c r="EC24" s="85"/>
      <c r="ED24" s="77"/>
      <c r="EF24" s="87"/>
      <c r="EG24" s="87"/>
      <c r="EH24" s="87"/>
      <c r="EI24" s="74"/>
      <c r="EJ24" s="74"/>
      <c r="EK24" s="87"/>
      <c r="EL24" s="74"/>
      <c r="EM24" s="87"/>
      <c r="EN24" s="74"/>
      <c r="EO24" s="74"/>
      <c r="EP24" s="87"/>
      <c r="EQ24" s="74"/>
      <c r="ER24" s="87"/>
      <c r="ES24" s="74"/>
      <c r="ET24" s="74"/>
      <c r="EU24" s="74"/>
      <c r="EV24" s="74"/>
      <c r="EW24" s="74"/>
      <c r="EX24" s="74"/>
      <c r="EY24" s="74"/>
      <c r="EZ24" s="87"/>
      <c r="FA24" s="74"/>
      <c r="FB24" s="74"/>
      <c r="FD24" s="62"/>
      <c r="FE24" s="66"/>
      <c r="FS24" s="74">
        <v>1473</v>
      </c>
      <c r="FT24" s="74">
        <v>570</v>
      </c>
      <c r="FU24" s="74">
        <v>490</v>
      </c>
      <c r="FV24" s="74"/>
    </row>
    <row r="25" spans="1:178" s="86" customFormat="1" ht="29.25" customHeight="1" x14ac:dyDescent="0.25">
      <c r="A25" s="59">
        <v>21</v>
      </c>
      <c r="B25" s="100" t="s">
        <v>140</v>
      </c>
      <c r="C25" s="61"/>
      <c r="D25" s="61">
        <v>20</v>
      </c>
      <c r="E25" s="97"/>
      <c r="F25" s="61"/>
      <c r="G25" s="62">
        <v>0</v>
      </c>
      <c r="H25" s="63">
        <f t="shared" si="1"/>
        <v>0</v>
      </c>
      <c r="I25" s="97">
        <v>0</v>
      </c>
      <c r="J25" s="61"/>
      <c r="K25" s="64">
        <v>0</v>
      </c>
      <c r="L25" s="65"/>
      <c r="M25" s="65"/>
      <c r="N25" s="97">
        <v>0</v>
      </c>
      <c r="O25" s="65"/>
      <c r="P25" s="65"/>
      <c r="Q25" s="67">
        <v>0</v>
      </c>
      <c r="R25" s="65"/>
      <c r="S25" s="68"/>
      <c r="T25" s="68">
        <f t="shared" si="3"/>
        <v>0</v>
      </c>
      <c r="U25" s="65">
        <v>200</v>
      </c>
      <c r="V25" s="65">
        <v>300</v>
      </c>
      <c r="W25" s="65"/>
      <c r="X25" s="65"/>
      <c r="Y25" s="65">
        <v>1</v>
      </c>
      <c r="Z25" s="73"/>
      <c r="AA25" s="59"/>
      <c r="AB25" s="89">
        <v>0</v>
      </c>
      <c r="AC25" s="72"/>
      <c r="AD25" s="90"/>
      <c r="AE25" s="90"/>
      <c r="AF25" s="90"/>
      <c r="AG25" s="90"/>
      <c r="AH25" s="59"/>
      <c r="AI25" s="59"/>
      <c r="AJ25" s="73"/>
      <c r="AK25" s="59"/>
      <c r="AL25" s="73"/>
      <c r="AM25" s="59"/>
      <c r="AN25" s="59"/>
      <c r="AO25" s="59"/>
      <c r="AP25" s="59"/>
      <c r="AQ25" s="73">
        <v>0</v>
      </c>
      <c r="AR25" s="59"/>
      <c r="AS25" s="59"/>
      <c r="AT25" s="59"/>
      <c r="AU25" s="59"/>
      <c r="AV25" s="74"/>
      <c r="AW25" s="74"/>
      <c r="AX25" s="74"/>
      <c r="AY25" s="74"/>
      <c r="AZ25" s="75"/>
      <c r="BA25" s="75"/>
      <c r="BB25" s="59"/>
      <c r="BC25" s="59"/>
      <c r="BD25" s="59"/>
      <c r="BE25" s="59">
        <v>200</v>
      </c>
      <c r="BF25" s="74"/>
      <c r="BG25" s="74"/>
      <c r="BH25" s="76"/>
      <c r="BI25" s="74"/>
      <c r="BJ25" s="77"/>
      <c r="BK25" s="77">
        <f t="shared" si="4"/>
        <v>0</v>
      </c>
      <c r="BL25" s="76"/>
      <c r="BM25" s="74"/>
      <c r="BN25" s="77"/>
      <c r="BO25" s="77">
        <f t="shared" si="5"/>
        <v>0</v>
      </c>
      <c r="BP25" s="76"/>
      <c r="BQ25" s="74"/>
      <c r="BR25" s="77"/>
      <c r="BS25" s="77">
        <f t="shared" si="6"/>
        <v>0</v>
      </c>
      <c r="BT25" s="76"/>
      <c r="BU25" s="76"/>
      <c r="BV25" s="74"/>
      <c r="BW25" s="77"/>
      <c r="BX25" s="74">
        <f t="shared" si="18"/>
        <v>0</v>
      </c>
      <c r="BY25" s="78"/>
      <c r="BZ25" s="74"/>
      <c r="CA25" s="74"/>
      <c r="CB25" s="74"/>
      <c r="CC25" s="79"/>
      <c r="CD25" s="79"/>
      <c r="CE25" s="79"/>
      <c r="CF25" s="79"/>
      <c r="CG25" s="79"/>
      <c r="CH25" s="77"/>
      <c r="CI25" s="77"/>
      <c r="CJ25" s="77"/>
      <c r="CK25" s="77"/>
      <c r="CL25" s="77"/>
      <c r="CM25" s="79"/>
      <c r="CN25" s="77"/>
      <c r="CO25" s="77"/>
      <c r="CP25" s="77"/>
      <c r="CQ25" s="79"/>
      <c r="CR25" s="79"/>
      <c r="CS25" s="79"/>
      <c r="CT25" s="77"/>
      <c r="CU25" s="77"/>
      <c r="CV25" s="77"/>
      <c r="CW25" s="79"/>
      <c r="CX25" s="79"/>
      <c r="CY25" s="92"/>
      <c r="CZ25" s="81">
        <v>350</v>
      </c>
      <c r="DA25" s="81">
        <v>45</v>
      </c>
      <c r="DB25" s="81">
        <f>DA25/CZ25*100</f>
        <v>12.857142857142856</v>
      </c>
      <c r="DC25" s="82"/>
      <c r="DD25" s="92"/>
      <c r="DE25" s="81"/>
      <c r="DF25" s="81">
        <f>DD25-FD25</f>
        <v>0</v>
      </c>
      <c r="DG25" s="92"/>
      <c r="DH25" s="81"/>
      <c r="DI25" s="92"/>
      <c r="DJ25" s="92"/>
      <c r="DK25" s="81"/>
      <c r="DL25" s="92"/>
      <c r="DM25" s="92"/>
      <c r="DN25" s="92"/>
      <c r="DO25" s="92"/>
      <c r="DP25" s="92"/>
      <c r="DQ25" s="92"/>
      <c r="DR25" s="92"/>
      <c r="DS25" s="84"/>
      <c r="DT25" s="74"/>
      <c r="DU25" s="74"/>
      <c r="DV25" s="74"/>
      <c r="DW25" s="74"/>
      <c r="DX25" s="79"/>
      <c r="DY25" s="74"/>
      <c r="DZ25" s="85"/>
      <c r="EA25" s="85"/>
      <c r="EB25" s="85"/>
      <c r="EC25" s="85"/>
      <c r="ED25" s="77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D25" s="61"/>
      <c r="FE25" s="65"/>
      <c r="FS25" s="74"/>
      <c r="FT25" s="74"/>
      <c r="FU25" s="74"/>
      <c r="FV25" s="74"/>
    </row>
    <row r="26" spans="1:178" s="86" customFormat="1" ht="29.25" customHeight="1" x14ac:dyDescent="0.25">
      <c r="A26" s="59">
        <v>22</v>
      </c>
      <c r="B26" s="100" t="s">
        <v>18</v>
      </c>
      <c r="C26" s="61">
        <v>75</v>
      </c>
      <c r="D26" s="62"/>
      <c r="E26" s="63">
        <v>729</v>
      </c>
      <c r="F26" s="62">
        <v>458</v>
      </c>
      <c r="G26" s="62">
        <f>F26/E26*100</f>
        <v>62.825788751714676</v>
      </c>
      <c r="H26" s="63">
        <f t="shared" si="1"/>
        <v>120</v>
      </c>
      <c r="I26" s="63">
        <v>881</v>
      </c>
      <c r="J26" s="62"/>
      <c r="K26" s="64">
        <v>391</v>
      </c>
      <c r="L26" s="65"/>
      <c r="M26" s="65"/>
      <c r="N26" s="63">
        <v>881</v>
      </c>
      <c r="O26" s="65"/>
      <c r="P26" s="65"/>
      <c r="Q26" s="67">
        <v>409</v>
      </c>
      <c r="R26" s="65">
        <v>409</v>
      </c>
      <c r="S26" s="68">
        <f t="shared" si="2"/>
        <v>100</v>
      </c>
      <c r="T26" s="68">
        <f t="shared" si="3"/>
        <v>110</v>
      </c>
      <c r="U26" s="65"/>
      <c r="V26" s="65"/>
      <c r="W26" s="65"/>
      <c r="X26" s="65"/>
      <c r="Y26" s="65">
        <v>1</v>
      </c>
      <c r="Z26" s="73"/>
      <c r="AA26" s="59">
        <v>169</v>
      </c>
      <c r="AB26" s="89">
        <v>296</v>
      </c>
      <c r="AC26" s="72">
        <v>296</v>
      </c>
      <c r="AD26" s="90"/>
      <c r="AE26" s="90"/>
      <c r="AF26" s="90"/>
      <c r="AG26" s="90"/>
      <c r="AH26" s="59"/>
      <c r="AI26" s="59"/>
      <c r="AJ26" s="73"/>
      <c r="AK26" s="59"/>
      <c r="AL26" s="73"/>
      <c r="AM26" s="59"/>
      <c r="AN26" s="59"/>
      <c r="AO26" s="59"/>
      <c r="AP26" s="59"/>
      <c r="AQ26" s="73">
        <v>147</v>
      </c>
      <c r="AR26" s="59">
        <v>147</v>
      </c>
      <c r="AS26" s="59"/>
      <c r="AT26" s="59"/>
      <c r="AU26" s="59"/>
      <c r="AV26" s="74"/>
      <c r="AW26" s="74"/>
      <c r="AX26" s="74"/>
      <c r="AY26" s="74"/>
      <c r="AZ26" s="74"/>
      <c r="BA26" s="74"/>
      <c r="BB26" s="59"/>
      <c r="BC26" s="59">
        <v>132</v>
      </c>
      <c r="BD26" s="59"/>
      <c r="BE26" s="59"/>
      <c r="BF26" s="74"/>
      <c r="BG26" s="74">
        <v>22</v>
      </c>
      <c r="BH26" s="76">
        <v>881</v>
      </c>
      <c r="BI26" s="74">
        <v>265</v>
      </c>
      <c r="BJ26" s="77">
        <f>BI26/BH26*100</f>
        <v>30.079455164585699</v>
      </c>
      <c r="BK26" s="77">
        <f t="shared" si="4"/>
        <v>13</v>
      </c>
      <c r="BL26" s="76">
        <v>1500</v>
      </c>
      <c r="BM26" s="74">
        <v>310</v>
      </c>
      <c r="BN26" s="77">
        <f>BM26/BL26*100</f>
        <v>20.666666666666668</v>
      </c>
      <c r="BO26" s="77">
        <f t="shared" si="5"/>
        <v>0</v>
      </c>
      <c r="BP26" s="76"/>
      <c r="BQ26" s="74"/>
      <c r="BR26" s="77"/>
      <c r="BS26" s="77">
        <f t="shared" si="6"/>
        <v>0</v>
      </c>
      <c r="BT26" s="76"/>
      <c r="BU26" s="76"/>
      <c r="BV26" s="74"/>
      <c r="BW26" s="77"/>
      <c r="BX26" s="74">
        <f t="shared" si="18"/>
        <v>0</v>
      </c>
      <c r="BY26" s="78">
        <v>800</v>
      </c>
      <c r="BZ26" s="74"/>
      <c r="CA26" s="74"/>
      <c r="CB26" s="74"/>
      <c r="CC26" s="79">
        <f t="shared" si="23"/>
        <v>2.6673040152963674</v>
      </c>
      <c r="CD26" s="79">
        <f t="shared" si="24"/>
        <v>0</v>
      </c>
      <c r="CE26" s="79"/>
      <c r="CF26" s="79"/>
      <c r="CG26" s="79"/>
      <c r="CH26" s="77">
        <v>248</v>
      </c>
      <c r="CI26" s="77">
        <f>CH26-ED26</f>
        <v>0</v>
      </c>
      <c r="CJ26" s="77">
        <f>CN26-CH26</f>
        <v>0</v>
      </c>
      <c r="CK26" s="77">
        <f>CH26/CN26*100</f>
        <v>100</v>
      </c>
      <c r="CL26" s="77">
        <v>340</v>
      </c>
      <c r="CM26" s="79">
        <f>CL26/CH26*10</f>
        <v>13.709677419354838</v>
      </c>
      <c r="CN26" s="77">
        <v>248</v>
      </c>
      <c r="CO26" s="77">
        <v>124</v>
      </c>
      <c r="CP26" s="77"/>
      <c r="CQ26" s="79"/>
      <c r="CR26" s="79"/>
      <c r="CS26" s="77">
        <v>248</v>
      </c>
      <c r="CT26" s="77">
        <f>CS26-DX26</f>
        <v>0</v>
      </c>
      <c r="CU26" s="77">
        <f>CN26-CR26-CS26-CQ26</f>
        <v>0</v>
      </c>
      <c r="CV26" s="77">
        <f>(CS26+CR26)/CN26*100</f>
        <v>100</v>
      </c>
      <c r="CW26" s="77">
        <v>340</v>
      </c>
      <c r="CX26" s="79">
        <f>CW26/CS26*10</f>
        <v>13.709677419354838</v>
      </c>
      <c r="CY26" s="81">
        <v>1</v>
      </c>
      <c r="CZ26" s="92"/>
      <c r="DA26" s="92"/>
      <c r="DB26" s="81"/>
      <c r="DC26" s="82">
        <v>124</v>
      </c>
      <c r="DD26" s="83">
        <v>124</v>
      </c>
      <c r="DE26" s="81">
        <f>DD26/DC26*100</f>
        <v>100</v>
      </c>
      <c r="DF26" s="81">
        <f>DD26-FD26</f>
        <v>-214</v>
      </c>
      <c r="DG26" s="81">
        <v>246</v>
      </c>
      <c r="DH26" s="81">
        <f>DI26*1.3027</f>
        <v>246.21029999999999</v>
      </c>
      <c r="DI26" s="81">
        <v>189</v>
      </c>
      <c r="DJ26" s="81">
        <v>246</v>
      </c>
      <c r="DK26" s="81">
        <f>DJ26/DH26*100</f>
        <v>99.914585214347255</v>
      </c>
      <c r="DL26" s="92"/>
      <c r="DM26" s="92"/>
      <c r="DN26" s="92"/>
      <c r="DO26" s="92"/>
      <c r="DP26" s="92"/>
      <c r="DQ26" s="92"/>
      <c r="DR26" s="92"/>
      <c r="DS26" s="84">
        <v>523</v>
      </c>
      <c r="DT26" s="74"/>
      <c r="DU26" s="74"/>
      <c r="DV26" s="74"/>
      <c r="DW26" s="74"/>
      <c r="DX26" s="77">
        <v>248</v>
      </c>
      <c r="DY26" s="74"/>
      <c r="DZ26" s="85"/>
      <c r="EA26" s="85"/>
      <c r="EB26" s="85"/>
      <c r="EC26" s="85"/>
      <c r="ED26" s="77">
        <v>248</v>
      </c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D26" s="62">
        <v>338</v>
      </c>
      <c r="FE26" s="65">
        <v>299</v>
      </c>
      <c r="FS26" s="74">
        <v>252</v>
      </c>
      <c r="FT26" s="74">
        <v>310</v>
      </c>
      <c r="FU26" s="74"/>
      <c r="FV26" s="74"/>
    </row>
    <row r="27" spans="1:178" s="118" customFormat="1" ht="29.25" customHeight="1" x14ac:dyDescent="0.25">
      <c r="A27" s="104"/>
      <c r="B27" s="105" t="s">
        <v>22</v>
      </c>
      <c r="C27" s="97">
        <f>SUM(C5:C26)</f>
        <v>2770</v>
      </c>
      <c r="D27" s="63">
        <f>SUM(D5:D26)</f>
        <v>40</v>
      </c>
      <c r="E27" s="63">
        <f>SUM(E5:E26)</f>
        <v>22605</v>
      </c>
      <c r="F27" s="63">
        <f>SUM(F5:F26)</f>
        <v>22334</v>
      </c>
      <c r="G27" s="63">
        <f>F27/E27*100</f>
        <v>98.801150188011505</v>
      </c>
      <c r="H27" s="63">
        <f t="shared" si="1"/>
        <v>120</v>
      </c>
      <c r="I27" s="63">
        <f t="shared" ref="I27:R27" si="27">SUM(I5:I26)</f>
        <v>20674</v>
      </c>
      <c r="J27" s="63">
        <f t="shared" si="27"/>
        <v>12393</v>
      </c>
      <c r="K27" s="63">
        <f t="shared" si="27"/>
        <v>6684</v>
      </c>
      <c r="L27" s="63">
        <f t="shared" si="27"/>
        <v>3925</v>
      </c>
      <c r="M27" s="63">
        <f t="shared" si="27"/>
        <v>20</v>
      </c>
      <c r="N27" s="63">
        <f t="shared" si="27"/>
        <v>20674</v>
      </c>
      <c r="O27" s="63">
        <f t="shared" si="27"/>
        <v>4542</v>
      </c>
      <c r="P27" s="63">
        <f t="shared" si="27"/>
        <v>0</v>
      </c>
      <c r="Q27" s="63">
        <f t="shared" si="27"/>
        <v>19344</v>
      </c>
      <c r="R27" s="63">
        <f t="shared" si="27"/>
        <v>19344</v>
      </c>
      <c r="S27" s="68">
        <f t="shared" si="2"/>
        <v>100</v>
      </c>
      <c r="T27" s="68">
        <f t="shared" si="3"/>
        <v>318</v>
      </c>
      <c r="U27" s="63">
        <f t="shared" ref="U27:BI27" si="28">SUM(U5:U26)</f>
        <v>550</v>
      </c>
      <c r="V27" s="63">
        <f t="shared" si="28"/>
        <v>700</v>
      </c>
      <c r="W27" s="63">
        <f t="shared" si="28"/>
        <v>0</v>
      </c>
      <c r="X27" s="63">
        <f t="shared" si="28"/>
        <v>0</v>
      </c>
      <c r="Y27" s="63">
        <f t="shared" si="28"/>
        <v>20</v>
      </c>
      <c r="Z27" s="63">
        <f t="shared" si="28"/>
        <v>1080</v>
      </c>
      <c r="AA27" s="63">
        <f t="shared" si="28"/>
        <v>1249</v>
      </c>
      <c r="AB27" s="63">
        <f t="shared" si="28"/>
        <v>2061</v>
      </c>
      <c r="AC27" s="63">
        <f t="shared" si="28"/>
        <v>2287</v>
      </c>
      <c r="AD27" s="63">
        <f t="shared" si="28"/>
        <v>965</v>
      </c>
      <c r="AE27" s="63">
        <f t="shared" si="28"/>
        <v>444</v>
      </c>
      <c r="AF27" s="63">
        <f t="shared" si="28"/>
        <v>442</v>
      </c>
      <c r="AG27" s="63">
        <f t="shared" si="28"/>
        <v>120</v>
      </c>
      <c r="AH27" s="63">
        <f t="shared" si="28"/>
        <v>0</v>
      </c>
      <c r="AI27" s="63">
        <f t="shared" si="28"/>
        <v>0</v>
      </c>
      <c r="AJ27" s="63">
        <f t="shared" si="28"/>
        <v>465</v>
      </c>
      <c r="AK27" s="63">
        <f t="shared" si="28"/>
        <v>460</v>
      </c>
      <c r="AL27" s="63">
        <f t="shared" si="28"/>
        <v>70</v>
      </c>
      <c r="AM27" s="63">
        <f t="shared" si="28"/>
        <v>55</v>
      </c>
      <c r="AN27" s="63">
        <f t="shared" si="28"/>
        <v>21</v>
      </c>
      <c r="AO27" s="63">
        <f t="shared" si="28"/>
        <v>9</v>
      </c>
      <c r="AP27" s="63">
        <f t="shared" si="28"/>
        <v>25</v>
      </c>
      <c r="AQ27" s="63">
        <f t="shared" si="28"/>
        <v>4069</v>
      </c>
      <c r="AR27" s="63">
        <f t="shared" si="28"/>
        <v>4204</v>
      </c>
      <c r="AS27" s="63">
        <f t="shared" si="28"/>
        <v>0</v>
      </c>
      <c r="AT27" s="63">
        <f t="shared" si="28"/>
        <v>0</v>
      </c>
      <c r="AU27" s="63">
        <f t="shared" si="28"/>
        <v>0</v>
      </c>
      <c r="AV27" s="63">
        <f t="shared" si="28"/>
        <v>0</v>
      </c>
      <c r="AW27" s="63">
        <f t="shared" si="28"/>
        <v>0</v>
      </c>
      <c r="AX27" s="63">
        <f t="shared" si="28"/>
        <v>0</v>
      </c>
      <c r="AY27" s="63">
        <f t="shared" si="28"/>
        <v>0</v>
      </c>
      <c r="AZ27" s="63">
        <f t="shared" si="28"/>
        <v>0</v>
      </c>
      <c r="BA27" s="63">
        <f t="shared" si="28"/>
        <v>0</v>
      </c>
      <c r="BB27" s="62">
        <f t="shared" si="28"/>
        <v>2192</v>
      </c>
      <c r="BC27" s="62">
        <f t="shared" si="28"/>
        <v>15248</v>
      </c>
      <c r="BD27" s="62">
        <f t="shared" si="28"/>
        <v>415</v>
      </c>
      <c r="BE27" s="62">
        <f t="shared" si="28"/>
        <v>550</v>
      </c>
      <c r="BF27" s="62">
        <f t="shared" si="28"/>
        <v>290</v>
      </c>
      <c r="BG27" s="62">
        <f t="shared" si="28"/>
        <v>61</v>
      </c>
      <c r="BH27" s="106">
        <f t="shared" si="28"/>
        <v>21187</v>
      </c>
      <c r="BI27" s="107">
        <f t="shared" si="28"/>
        <v>19587</v>
      </c>
      <c r="BJ27" s="108">
        <f>BI27/BH27*100</f>
        <v>92.448199367536702</v>
      </c>
      <c r="BK27" s="109">
        <f>SUM(BK5:BK26)</f>
        <v>660</v>
      </c>
      <c r="BL27" s="106">
        <f>SUM(BL5:BL26)</f>
        <v>15340</v>
      </c>
      <c r="BM27" s="107">
        <f>SUM(BM5:BM26)</f>
        <v>10197</v>
      </c>
      <c r="BN27" s="108">
        <f>BM27/BL27*100</f>
        <v>66.473272490221646</v>
      </c>
      <c r="BO27" s="109">
        <f>SUM(BO5:BO26)</f>
        <v>485</v>
      </c>
      <c r="BP27" s="109">
        <f>SUM(BP5:BP26)</f>
        <v>38390</v>
      </c>
      <c r="BQ27" s="110">
        <f>SUM(BQ5:BQ26)</f>
        <v>54443</v>
      </c>
      <c r="BR27" s="108">
        <f>BQ27/BP27*100</f>
        <v>141.8155769731701</v>
      </c>
      <c r="BS27" s="109">
        <f>SUM(BS5:BS26)</f>
        <v>3551</v>
      </c>
      <c r="BT27" s="106">
        <f>SUM(BT5:BT26)</f>
        <v>61100</v>
      </c>
      <c r="BU27" s="106">
        <f>SUM(BU5:BU26)</f>
        <v>81263</v>
      </c>
      <c r="BV27" s="107">
        <f>SUM(BV5:BV26)</f>
        <v>43654</v>
      </c>
      <c r="BW27" s="111">
        <f t="shared" si="22"/>
        <v>53.719404895216762</v>
      </c>
      <c r="BX27" s="106">
        <f>SUM(BX5:BX26)</f>
        <v>3790</v>
      </c>
      <c r="BY27" s="106">
        <f>SUM(BY5:BY26)</f>
        <v>19120</v>
      </c>
      <c r="BZ27" s="106">
        <f>SUM(BZ5:BZ26)</f>
        <v>0</v>
      </c>
      <c r="CA27" s="106">
        <f>SUM(CA5:CA26)</f>
        <v>0</v>
      </c>
      <c r="CB27" s="106">
        <f>SUM(CB5:CB26)</f>
        <v>15317</v>
      </c>
      <c r="CC27" s="79">
        <f t="shared" si="23"/>
        <v>20.200090633966532</v>
      </c>
      <c r="CD27" s="108">
        <f>(BO27*0.45+BS27*0.35+(BX27/1.33*0.17))/DS27*10</f>
        <v>1.3548301463966324</v>
      </c>
      <c r="CE27" s="108"/>
      <c r="CF27" s="112">
        <f>SUM(CF5:CF26)</f>
        <v>8018</v>
      </c>
      <c r="CG27" s="112">
        <v>40</v>
      </c>
      <c r="CH27" s="112">
        <f>SUM(CH5:CH26)</f>
        <v>24164</v>
      </c>
      <c r="CI27" s="112">
        <f>SUM(CI5:CI26)</f>
        <v>0</v>
      </c>
      <c r="CJ27" s="112">
        <f>CN27-CH27</f>
        <v>0</v>
      </c>
      <c r="CK27" s="112">
        <f>CH27/CN27*100</f>
        <v>100</v>
      </c>
      <c r="CL27" s="112">
        <f>SUM(CL5:CL26)</f>
        <v>28925</v>
      </c>
      <c r="CM27" s="113">
        <f>CL27/CH27*10</f>
        <v>11.970286376427744</v>
      </c>
      <c r="CN27" s="112">
        <f t="shared" ref="CN27:CS27" si="29">SUM(CN5:CN26)</f>
        <v>24164</v>
      </c>
      <c r="CO27" s="112">
        <f t="shared" si="29"/>
        <v>3979</v>
      </c>
      <c r="CP27" s="112">
        <f t="shared" si="29"/>
        <v>3595</v>
      </c>
      <c r="CQ27" s="112">
        <f t="shared" si="29"/>
        <v>11086</v>
      </c>
      <c r="CR27" s="112">
        <f t="shared" si="29"/>
        <v>109</v>
      </c>
      <c r="CS27" s="112">
        <f t="shared" si="29"/>
        <v>12969</v>
      </c>
      <c r="CT27" s="112">
        <f>CS27-DX27</f>
        <v>0</v>
      </c>
      <c r="CU27" s="112">
        <f>CN27-CR27-CS27-CQ27</f>
        <v>0</v>
      </c>
      <c r="CV27" s="112">
        <f>(CS27+CR27)/CN27*100</f>
        <v>54.121834133421622</v>
      </c>
      <c r="CW27" s="112">
        <f>SUM(CW5:CW26)</f>
        <v>16442</v>
      </c>
      <c r="CX27" s="113">
        <f>CW27/CS27*10</f>
        <v>12.677924280977717</v>
      </c>
      <c r="CY27" s="114">
        <f>SUM(CY5:CY26)</f>
        <v>6</v>
      </c>
      <c r="CZ27" s="114">
        <f>SUM(CZ5:CZ26)</f>
        <v>700</v>
      </c>
      <c r="DA27" s="114">
        <f>SUM(DA5:DA26)</f>
        <v>195</v>
      </c>
      <c r="DB27" s="114">
        <f>DA27/CZ27*100</f>
        <v>27.857142857142858</v>
      </c>
      <c r="DC27" s="114">
        <f>SUM(DC5:DC26)</f>
        <v>20385</v>
      </c>
      <c r="DD27" s="114">
        <f>SUM(DD5:DD26)</f>
        <v>22000</v>
      </c>
      <c r="DE27" s="115">
        <f>DD27/DC27*100</f>
        <v>107.9224920284523</v>
      </c>
      <c r="DF27" s="114">
        <f>SUM(DF5:DF26)</f>
        <v>-214</v>
      </c>
      <c r="DG27" s="114">
        <f>SUM(DG5:DG26)</f>
        <v>6559</v>
      </c>
      <c r="DH27" s="114">
        <f>SUM(DH5:DH26)</f>
        <v>7339.4118000000008</v>
      </c>
      <c r="DI27" s="114">
        <f>SUM(DI5:DI26)</f>
        <v>5634</v>
      </c>
      <c r="DJ27" s="114">
        <f>SUM(DJ5:DJ26)</f>
        <v>6559</v>
      </c>
      <c r="DK27" s="115">
        <f>DJ27/DH27*100</f>
        <v>89.366834546604935</v>
      </c>
      <c r="DL27" s="114">
        <f t="shared" ref="DL27:DY27" si="30">SUM(DL5:DL26)</f>
        <v>1230</v>
      </c>
      <c r="DM27" s="114">
        <f t="shared" si="30"/>
        <v>997</v>
      </c>
      <c r="DN27" s="114">
        <f t="shared" si="30"/>
        <v>5831</v>
      </c>
      <c r="DO27" s="114">
        <f t="shared" si="30"/>
        <v>5865</v>
      </c>
      <c r="DP27" s="114">
        <f t="shared" si="30"/>
        <v>13</v>
      </c>
      <c r="DQ27" s="114">
        <f t="shared" si="30"/>
        <v>48.2</v>
      </c>
      <c r="DR27" s="114">
        <f t="shared" si="30"/>
        <v>1347</v>
      </c>
      <c r="DS27" s="116">
        <f>SUM(DS5:DS26)</f>
        <v>14360</v>
      </c>
      <c r="DT27" s="63">
        <f t="shared" si="30"/>
        <v>0</v>
      </c>
      <c r="DU27" s="63">
        <f t="shared" si="30"/>
        <v>0</v>
      </c>
      <c r="DV27" s="63">
        <f t="shared" si="30"/>
        <v>0</v>
      </c>
      <c r="DW27" s="63">
        <f t="shared" si="30"/>
        <v>0</v>
      </c>
      <c r="DX27" s="112">
        <f t="shared" si="30"/>
        <v>12969</v>
      </c>
      <c r="DY27" s="117">
        <f t="shared" si="30"/>
        <v>615</v>
      </c>
      <c r="EF27" s="119">
        <f>SUM(EF5:EF26)</f>
        <v>423</v>
      </c>
      <c r="EG27" s="119">
        <f>SUM(EG5:EG26)</f>
        <v>95</v>
      </c>
      <c r="EH27" s="119">
        <f>SUM(EH5:EH26)</f>
        <v>423</v>
      </c>
      <c r="EI27" s="119">
        <f>SUM(EI5:EI26)</f>
        <v>5514</v>
      </c>
      <c r="EJ27" s="120">
        <f>EI27/EH27*10</f>
        <v>130.35460992907801</v>
      </c>
      <c r="EK27" s="119">
        <f>SUM(EK5:EK26)</f>
        <v>34</v>
      </c>
      <c r="EL27" s="119">
        <f>SUM(EL5:EL26)</f>
        <v>7</v>
      </c>
      <c r="EM27" s="119">
        <f>SUM(EM5:EM26)</f>
        <v>27</v>
      </c>
      <c r="EN27" s="119">
        <f>SUM(EN5:EN26)</f>
        <v>400</v>
      </c>
      <c r="EO27" s="78">
        <f>EN27/EM27*10</f>
        <v>148.14814814814815</v>
      </c>
      <c r="EP27" s="119">
        <f>SUM(EP5:EP26)</f>
        <v>27</v>
      </c>
      <c r="EQ27" s="119">
        <f>SUM(EQ5:EQ26)</f>
        <v>5</v>
      </c>
      <c r="ER27" s="119">
        <f>SUM(ER5:ER26)</f>
        <v>22</v>
      </c>
      <c r="ES27" s="119">
        <f>SUM(ES5:ES26)</f>
        <v>338</v>
      </c>
      <c r="ET27" s="78">
        <f>ES27/ER27*10</f>
        <v>153.63636363636363</v>
      </c>
      <c r="EU27" s="119">
        <f>SUM(EU5:EU26)</f>
        <v>25</v>
      </c>
      <c r="EV27" s="119">
        <f>SUM(EV5:EV26)</f>
        <v>25</v>
      </c>
      <c r="EW27" s="119">
        <f>SUM(EW5:EW26)</f>
        <v>1957</v>
      </c>
      <c r="EX27" s="78">
        <f>EW27/EV27*10</f>
        <v>782.8</v>
      </c>
      <c r="EY27" s="119">
        <f>SUM(EY5:EY26)</f>
        <v>86</v>
      </c>
      <c r="EZ27" s="119">
        <f>SUM(EZ5:EZ26)</f>
        <v>74</v>
      </c>
      <c r="FA27" s="119">
        <f>SUM(FA5:FA26)</f>
        <v>2695</v>
      </c>
      <c r="FB27" s="78">
        <f>FA27/EZ27*10</f>
        <v>364.18918918918916</v>
      </c>
      <c r="FC27" s="119">
        <f>SUM(FC5:FC26)</f>
        <v>0</v>
      </c>
      <c r="FD27" s="119">
        <f>SUM(FD5:FD26)</f>
        <v>22214</v>
      </c>
      <c r="FE27" s="119">
        <f>SUM(FE5:FE26)</f>
        <v>19026</v>
      </c>
      <c r="FS27" s="118">
        <f>SUM(FS5:FS26)</f>
        <v>18927</v>
      </c>
      <c r="FT27" s="118">
        <f>SUM(FT5:FT26)</f>
        <v>9712</v>
      </c>
      <c r="FU27" s="118">
        <f>SUM(FU5:FU26)</f>
        <v>50892</v>
      </c>
      <c r="FV27" s="118">
        <f>SUM(FV5:FV26)</f>
        <v>39864</v>
      </c>
    </row>
    <row r="28" spans="1:178" s="133" customFormat="1" ht="29.25" customHeight="1" x14ac:dyDescent="0.25">
      <c r="A28" s="121"/>
      <c r="B28" s="122" t="s">
        <v>21</v>
      </c>
      <c r="C28" s="123">
        <v>430</v>
      </c>
      <c r="D28" s="123">
        <v>0</v>
      </c>
      <c r="E28" s="124">
        <v>9100</v>
      </c>
      <c r="F28" s="123">
        <v>9100</v>
      </c>
      <c r="G28" s="63">
        <f>F28/E28*100</f>
        <v>100</v>
      </c>
      <c r="H28" s="63">
        <v>0</v>
      </c>
      <c r="I28" s="124">
        <v>6604</v>
      </c>
      <c r="J28" s="123">
        <v>3000</v>
      </c>
      <c r="K28" s="119">
        <v>1235</v>
      </c>
      <c r="L28" s="125">
        <v>800</v>
      </c>
      <c r="M28" s="125"/>
      <c r="N28" s="119">
        <v>6604</v>
      </c>
      <c r="O28" s="125">
        <v>1200</v>
      </c>
      <c r="P28" s="125"/>
      <c r="Q28" s="119">
        <v>6732</v>
      </c>
      <c r="R28" s="125">
        <v>6732</v>
      </c>
      <c r="S28" s="68">
        <f t="shared" si="2"/>
        <v>100</v>
      </c>
      <c r="T28" s="68"/>
      <c r="U28" s="125"/>
      <c r="V28" s="125"/>
      <c r="W28" s="125"/>
      <c r="X28" s="125"/>
      <c r="Y28" s="65"/>
      <c r="Z28" s="119"/>
      <c r="AA28" s="125"/>
      <c r="AB28" s="125"/>
      <c r="AC28" s="125"/>
      <c r="AD28" s="125"/>
      <c r="AE28" s="125"/>
      <c r="AF28" s="125"/>
      <c r="AG28" s="125"/>
      <c r="AH28" s="125"/>
      <c r="AI28" s="125"/>
      <c r="AJ28" s="119">
        <v>1660</v>
      </c>
      <c r="AK28" s="125">
        <v>1600</v>
      </c>
      <c r="AL28" s="119">
        <v>230</v>
      </c>
      <c r="AM28" s="125">
        <v>200</v>
      </c>
      <c r="AN28" s="125"/>
      <c r="AO28" s="125"/>
      <c r="AP28" s="125"/>
      <c r="AQ28" s="119">
        <v>980</v>
      </c>
      <c r="AR28" s="125">
        <v>550</v>
      </c>
      <c r="AS28" s="125"/>
      <c r="AT28" s="125"/>
      <c r="AU28" s="125"/>
      <c r="AV28" s="125"/>
      <c r="AW28" s="125"/>
      <c r="AX28" s="125"/>
      <c r="AY28" s="125"/>
      <c r="AZ28" s="125"/>
      <c r="BA28" s="125"/>
      <c r="BB28" s="125">
        <v>3900</v>
      </c>
      <c r="BC28" s="125">
        <v>3600</v>
      </c>
      <c r="BD28" s="125"/>
      <c r="BE28" s="125"/>
      <c r="BF28" s="125">
        <v>1700</v>
      </c>
      <c r="BG28" s="125">
        <v>270</v>
      </c>
      <c r="BH28" s="126">
        <v>6577</v>
      </c>
      <c r="BI28" s="127">
        <v>6000</v>
      </c>
      <c r="BJ28" s="128">
        <f>BI28/BH28*100</f>
        <v>91.227003192945105</v>
      </c>
      <c r="BK28" s="126"/>
      <c r="BL28" s="126">
        <v>2050</v>
      </c>
      <c r="BM28" s="127">
        <v>1550</v>
      </c>
      <c r="BN28" s="128">
        <f>BM28/BL28*100</f>
        <v>75.609756097560975</v>
      </c>
      <c r="BO28" s="126"/>
      <c r="BP28" s="126">
        <v>5000</v>
      </c>
      <c r="BQ28" s="127">
        <v>6440</v>
      </c>
      <c r="BR28" s="128">
        <f>BQ28/BP28*100</f>
        <v>128.80000000000001</v>
      </c>
      <c r="BS28" s="126"/>
      <c r="BT28" s="126">
        <v>8500</v>
      </c>
      <c r="BU28" s="126">
        <v>11305</v>
      </c>
      <c r="BV28" s="127">
        <v>4950</v>
      </c>
      <c r="BW28" s="129">
        <f t="shared" si="22"/>
        <v>43.785935426802297</v>
      </c>
      <c r="BX28" s="126"/>
      <c r="BY28" s="126">
        <v>2500</v>
      </c>
      <c r="BZ28" s="126"/>
      <c r="CA28" s="126"/>
      <c r="CB28" s="126">
        <v>560</v>
      </c>
      <c r="CC28" s="128">
        <f>((BM28*0.45)+(BQ28*0.35)+(BV28/1.33*0.17)+(BZ28*0.2))/DS28*10</f>
        <v>16.570535214596823</v>
      </c>
      <c r="CD28" s="126"/>
      <c r="CE28" s="126"/>
      <c r="CF28" s="130"/>
      <c r="CG28" s="130"/>
      <c r="CH28" s="130"/>
      <c r="CI28" s="130"/>
      <c r="CJ28" s="130"/>
      <c r="CK28" s="130"/>
      <c r="CL28" s="130"/>
      <c r="CM28" s="130"/>
      <c r="CN28" s="130">
        <v>24725</v>
      </c>
      <c r="CO28" s="130">
        <v>3374</v>
      </c>
      <c r="CP28" s="130"/>
      <c r="CQ28" s="130"/>
      <c r="CR28" s="130">
        <v>2125</v>
      </c>
      <c r="CS28" s="130">
        <v>22600</v>
      </c>
      <c r="CT28" s="130"/>
      <c r="CU28" s="130"/>
      <c r="CV28" s="77">
        <f>(CS28+CR28)/CN28*100</f>
        <v>100</v>
      </c>
      <c r="CW28" s="130">
        <v>41614</v>
      </c>
      <c r="CX28" s="79">
        <f>CW28/CS28*10</f>
        <v>18.413274336283184</v>
      </c>
      <c r="CY28" s="130"/>
      <c r="CZ28" s="130">
        <v>760</v>
      </c>
      <c r="DA28" s="130">
        <v>597</v>
      </c>
      <c r="DB28" s="81">
        <f>DA28/CZ28*100</f>
        <v>78.55263157894737</v>
      </c>
      <c r="DC28" s="81">
        <v>19240</v>
      </c>
      <c r="DD28" s="81">
        <v>23427</v>
      </c>
      <c r="DE28" s="81">
        <f>DD28/DC28*100</f>
        <v>121.76195426195426</v>
      </c>
      <c r="DF28" s="81">
        <v>70</v>
      </c>
      <c r="DG28" s="130">
        <v>6007</v>
      </c>
      <c r="DH28" s="130"/>
      <c r="DI28" s="130">
        <v>6135</v>
      </c>
      <c r="DJ28" s="130">
        <v>6135</v>
      </c>
      <c r="DK28" s="130"/>
      <c r="DL28" s="130"/>
      <c r="DM28" s="130">
        <v>558</v>
      </c>
      <c r="DN28" s="130">
        <v>5983</v>
      </c>
      <c r="DO28" s="130">
        <v>6384</v>
      </c>
      <c r="DP28" s="130">
        <v>65</v>
      </c>
      <c r="DQ28" s="130">
        <v>28</v>
      </c>
      <c r="DR28" s="130">
        <v>0</v>
      </c>
      <c r="DS28" s="131">
        <v>2163</v>
      </c>
      <c r="DT28" s="131">
        <v>16786</v>
      </c>
      <c r="DU28" s="131">
        <v>8779</v>
      </c>
      <c r="DV28" s="131">
        <v>27118</v>
      </c>
      <c r="DW28" s="131">
        <v>38790</v>
      </c>
      <c r="DX28" s="131">
        <v>6587</v>
      </c>
      <c r="DY28" s="130"/>
      <c r="DZ28" s="132"/>
      <c r="EA28" s="132"/>
      <c r="EB28" s="132"/>
      <c r="EC28" s="132"/>
      <c r="ED28" s="131"/>
      <c r="EE28" s="131"/>
      <c r="EF28" s="130">
        <v>553</v>
      </c>
      <c r="EG28" s="130"/>
      <c r="EH28" s="130">
        <v>549</v>
      </c>
      <c r="EI28" s="130">
        <v>7023</v>
      </c>
      <c r="EJ28" s="77">
        <f>EI28/EH28*10</f>
        <v>127.92349726775956</v>
      </c>
      <c r="EK28" s="130"/>
      <c r="EL28" s="130"/>
      <c r="EM28" s="130">
        <v>20</v>
      </c>
      <c r="EN28" s="130">
        <v>650</v>
      </c>
      <c r="EO28" s="74">
        <f>EN28/EM28*10</f>
        <v>325</v>
      </c>
      <c r="EP28" s="130"/>
      <c r="EQ28" s="130"/>
      <c r="ER28" s="130">
        <v>16</v>
      </c>
      <c r="ES28" s="130">
        <v>384</v>
      </c>
      <c r="ET28" s="74">
        <f>ES28/ER28*10</f>
        <v>240</v>
      </c>
      <c r="EU28" s="130"/>
      <c r="EV28" s="130">
        <v>27</v>
      </c>
      <c r="EW28" s="130">
        <v>832</v>
      </c>
      <c r="EX28" s="74">
        <f>EW28/EV28*10</f>
        <v>308.14814814814815</v>
      </c>
      <c r="EY28" s="130"/>
      <c r="EZ28" s="130">
        <f>EM28+ER28+EV28</f>
        <v>63</v>
      </c>
      <c r="FA28" s="130">
        <f>EN28+ES28+EW28</f>
        <v>1866</v>
      </c>
      <c r="FB28" s="74">
        <f>FA28/EZ28*10</f>
        <v>296.1904761904762</v>
      </c>
      <c r="FC28" s="131"/>
      <c r="FD28" s="131"/>
      <c r="FE28" s="131"/>
      <c r="FF28" s="131"/>
      <c r="FG28" s="131"/>
    </row>
    <row r="29" spans="1:178" s="145" customFormat="1" ht="24" customHeight="1" x14ac:dyDescent="0.25">
      <c r="A29" s="134"/>
      <c r="B29" s="135" t="s">
        <v>1</v>
      </c>
      <c r="C29" s="136"/>
      <c r="D29" s="136"/>
      <c r="E29" s="136"/>
      <c r="F29" s="136"/>
      <c r="G29" s="136"/>
      <c r="H29" s="136"/>
      <c r="I29" s="136"/>
      <c r="J29" s="136"/>
      <c r="K29" s="134"/>
      <c r="L29" s="134"/>
      <c r="M29" s="134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8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9">
        <v>25852</v>
      </c>
      <c r="BI29" s="140">
        <v>22419</v>
      </c>
      <c r="BJ29" s="141">
        <f>BI29/BH29*100</f>
        <v>86.720563205941517</v>
      </c>
      <c r="BK29" s="139"/>
      <c r="BL29" s="139">
        <v>13500</v>
      </c>
      <c r="BM29" s="140">
        <v>11530</v>
      </c>
      <c r="BN29" s="141">
        <f>BM29/BL29*100</f>
        <v>85.407407407407405</v>
      </c>
      <c r="BO29" s="139"/>
      <c r="BP29" s="139">
        <v>37900</v>
      </c>
      <c r="BQ29" s="140">
        <v>49550</v>
      </c>
      <c r="BR29" s="141">
        <f>BQ29/BP29*100</f>
        <v>130.73878627968338</v>
      </c>
      <c r="BS29" s="139"/>
      <c r="BT29" s="139"/>
      <c r="BU29" s="139">
        <v>73000</v>
      </c>
      <c r="BV29" s="140">
        <v>24897</v>
      </c>
      <c r="BW29" s="142">
        <f t="shared" si="22"/>
        <v>34.105479452054794</v>
      </c>
      <c r="BX29" s="139"/>
      <c r="BY29" s="139"/>
      <c r="BZ29" s="139"/>
      <c r="CA29" s="139"/>
      <c r="CB29" s="139">
        <v>9079</v>
      </c>
      <c r="CC29" s="143">
        <v>18.2</v>
      </c>
      <c r="CD29" s="139"/>
      <c r="CE29" s="144">
        <v>18.2</v>
      </c>
    </row>
    <row r="30" spans="1:178" ht="12.75" customHeight="1" x14ac:dyDescent="0.3">
      <c r="B30" s="147"/>
      <c r="C30" s="148"/>
      <c r="Y30" s="151"/>
    </row>
    <row r="31" spans="1:178" ht="12.75" customHeight="1" x14ac:dyDescent="0.3">
      <c r="B31" s="147"/>
      <c r="C31" s="148"/>
      <c r="Y31" s="131"/>
    </row>
    <row r="32" spans="1:178" ht="12.75" customHeight="1" x14ac:dyDescent="0.3">
      <c r="B32" s="147"/>
      <c r="C32" s="148"/>
    </row>
    <row r="33" spans="2:104" ht="12.75" customHeight="1" x14ac:dyDescent="0.3">
      <c r="B33" s="147"/>
      <c r="C33" s="148"/>
    </row>
    <row r="34" spans="2:104" ht="12.75" customHeight="1" x14ac:dyDescent="0.3">
      <c r="B34" s="147"/>
      <c r="C34" s="148"/>
    </row>
    <row r="35" spans="2:104" ht="12.75" customHeight="1" x14ac:dyDescent="0.3">
      <c r="B35" s="147"/>
      <c r="C35" s="148"/>
      <c r="CZ35" s="158"/>
    </row>
    <row r="36" spans="2:104" ht="12.75" customHeight="1" x14ac:dyDescent="0.3">
      <c r="B36" s="147"/>
      <c r="C36" s="148"/>
    </row>
  </sheetData>
  <mergeCells count="84">
    <mergeCell ref="AJ2:AK3"/>
    <mergeCell ref="B1:FB1"/>
    <mergeCell ref="A2:A4"/>
    <mergeCell ref="B2:B4"/>
    <mergeCell ref="C2:D2"/>
    <mergeCell ref="E2:J2"/>
    <mergeCell ref="K2:O2"/>
    <mergeCell ref="P2:P4"/>
    <mergeCell ref="Q2:S3"/>
    <mergeCell ref="U2:V2"/>
    <mergeCell ref="W2:Y2"/>
    <mergeCell ref="Z2:AA2"/>
    <mergeCell ref="AB2:AC2"/>
    <mergeCell ref="AD2:AG2"/>
    <mergeCell ref="AH2:AH4"/>
    <mergeCell ref="AI2:AI4"/>
    <mergeCell ref="CB2:CB4"/>
    <mergeCell ref="CC2:CC4"/>
    <mergeCell ref="BT3:BX3"/>
    <mergeCell ref="BY3:CA3"/>
    <mergeCell ref="AL2:AM2"/>
    <mergeCell ref="AN2:AP2"/>
    <mergeCell ref="AQ2:AR3"/>
    <mergeCell ref="AS2:AW2"/>
    <mergeCell ref="AX2:BA2"/>
    <mergeCell ref="BB2:BB4"/>
    <mergeCell ref="AL3:AL4"/>
    <mergeCell ref="AM3:AM4"/>
    <mergeCell ref="AN3:AN4"/>
    <mergeCell ref="AO3:AO4"/>
    <mergeCell ref="CD2:CD4"/>
    <mergeCell ref="CE2:CE3"/>
    <mergeCell ref="CF2:CG2"/>
    <mergeCell ref="CH2:CM2"/>
    <mergeCell ref="CN2:CX2"/>
    <mergeCell ref="CF3:CF4"/>
    <mergeCell ref="CG3:CG4"/>
    <mergeCell ref="CJ3:CJ4"/>
    <mergeCell ref="CM3:CM4"/>
    <mergeCell ref="CZ2:DB2"/>
    <mergeCell ref="DC2:DF3"/>
    <mergeCell ref="DG2:DG4"/>
    <mergeCell ref="DH2:DK3"/>
    <mergeCell ref="DN2:DQ2"/>
    <mergeCell ref="EK2:EX2"/>
    <mergeCell ref="EY2:FB3"/>
    <mergeCell ref="E3:H3"/>
    <mergeCell ref="I3:J3"/>
    <mergeCell ref="K3:M3"/>
    <mergeCell ref="N3:O3"/>
    <mergeCell ref="AD3:AD4"/>
    <mergeCell ref="AE3:AE4"/>
    <mergeCell ref="AF3:AF4"/>
    <mergeCell ref="AG3:AG4"/>
    <mergeCell ref="DS2:DS4"/>
    <mergeCell ref="DT2:DT4"/>
    <mergeCell ref="DU2:DU4"/>
    <mergeCell ref="DV2:DV4"/>
    <mergeCell ref="DW2:DW4"/>
    <mergeCell ref="EF2:EJ3"/>
    <mergeCell ref="BP3:BS3"/>
    <mergeCell ref="AP3:AP4"/>
    <mergeCell ref="AS3:AS4"/>
    <mergeCell ref="AT3:AT4"/>
    <mergeCell ref="AU3:AU4"/>
    <mergeCell ref="AV3:AV4"/>
    <mergeCell ref="AW3:AW4"/>
    <mergeCell ref="BC2:BE3"/>
    <mergeCell ref="BF2:BG3"/>
    <mergeCell ref="BH2:BK3"/>
    <mergeCell ref="BL2:BW2"/>
    <mergeCell ref="AX3:AX4"/>
    <mergeCell ref="AY3:AY4"/>
    <mergeCell ref="AZ3:AZ4"/>
    <mergeCell ref="BA3:BA4"/>
    <mergeCell ref="BL3:BO3"/>
    <mergeCell ref="CN3:CX3"/>
    <mergeCell ref="EK3:EO3"/>
    <mergeCell ref="EP3:ET3"/>
    <mergeCell ref="EU3:EX3"/>
    <mergeCell ref="DL4:DM4"/>
    <mergeCell ref="DN4:DO4"/>
    <mergeCell ref="DR2:DR4"/>
    <mergeCell ref="CY2:CY4"/>
  </mergeCells>
  <pageMargins left="0.51181102362204722" right="0.11811023622047245" top="0.55118110236220474" bottom="0.55118110236220474" header="0.31496062992125984" footer="0.31496062992125984"/>
  <pageSetup paperSize="9" scale="60" orientation="landscape" r:id="rId1"/>
  <rowBreaks count="1" manualBreakCount="1">
    <brk id="28" max="81" man="1"/>
  </rowBreaks>
  <colBreaks count="3" manualBreakCount="3">
    <brk id="83" max="29" man="1"/>
    <brk id="158" max="1048575" man="1"/>
    <brk id="1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2014-07-21T05:05:06Z</dcterms:created>
  <dcterms:modified xsi:type="dcterms:W3CDTF">2014-07-21T05:15:42Z</dcterms:modified>
</cp:coreProperties>
</file>