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растениеводство" sheetId="1" r:id="rId1"/>
  </sheets>
  <definedNames>
    <definedName name="_xlnm.Print_Area" localSheetId="0">растениеводство!$A$1:$EW$29</definedName>
  </definedNames>
  <calcPr calcId="125725" refMode="R1C1"/>
</workbook>
</file>

<file path=xl/calcChain.xml><?xml version="1.0" encoding="utf-8"?>
<calcChain xmlns="http://schemas.openxmlformats.org/spreadsheetml/2006/main">
  <c r="G5" i="1"/>
  <c r="H5"/>
  <c r="S5"/>
  <c r="T5"/>
  <c r="BG5"/>
  <c r="BH5"/>
  <c r="BK5"/>
  <c r="BL5"/>
  <c r="BO5"/>
  <c r="BP5"/>
  <c r="BS5"/>
  <c r="BT5"/>
  <c r="BY5"/>
  <c r="BZ5"/>
  <c r="CD5"/>
  <c r="CE5"/>
  <c r="CF5"/>
  <c r="CH5"/>
  <c r="CO5"/>
  <c r="CP5"/>
  <c r="CQ5"/>
  <c r="CS5"/>
  <c r="CZ5"/>
  <c r="DA5"/>
  <c r="DC5"/>
  <c r="DF5" s="1"/>
  <c r="EE5"/>
  <c r="G6"/>
  <c r="H6"/>
  <c r="S6"/>
  <c r="T6"/>
  <c r="BH6"/>
  <c r="BL6"/>
  <c r="BP6"/>
  <c r="BT6"/>
  <c r="BT28" s="1"/>
  <c r="CD6"/>
  <c r="CE6"/>
  <c r="CF6"/>
  <c r="CH6"/>
  <c r="CO6"/>
  <c r="CP6"/>
  <c r="CQ6"/>
  <c r="CS6"/>
  <c r="CZ6"/>
  <c r="DA6"/>
  <c r="DA28" s="1"/>
  <c r="DC6"/>
  <c r="G7"/>
  <c r="H7"/>
  <c r="S7"/>
  <c r="T7"/>
  <c r="BG7"/>
  <c r="BH7"/>
  <c r="BK7"/>
  <c r="BL7"/>
  <c r="BO7"/>
  <c r="BP7"/>
  <c r="BS7"/>
  <c r="BT7"/>
  <c r="BY7"/>
  <c r="BZ7"/>
  <c r="CD7"/>
  <c r="CE7"/>
  <c r="CF7"/>
  <c r="CH7"/>
  <c r="CO7"/>
  <c r="CP7"/>
  <c r="CQ7"/>
  <c r="CS7"/>
  <c r="CZ7"/>
  <c r="DA7"/>
  <c r="DC7"/>
  <c r="DF7" s="1"/>
  <c r="G8"/>
  <c r="H8"/>
  <c r="S8"/>
  <c r="T8"/>
  <c r="BG8"/>
  <c r="BH8"/>
  <c r="BK8"/>
  <c r="BL8"/>
  <c r="BO8"/>
  <c r="BP8"/>
  <c r="BS8"/>
  <c r="BT8"/>
  <c r="BY8"/>
  <c r="BZ8"/>
  <c r="CD8"/>
  <c r="CE8"/>
  <c r="CF8"/>
  <c r="CH8"/>
  <c r="CO8"/>
  <c r="CP8"/>
  <c r="CQ8"/>
  <c r="CS8"/>
  <c r="CZ8"/>
  <c r="DA8"/>
  <c r="DC8"/>
  <c r="DF8" s="1"/>
  <c r="EE8"/>
  <c r="G9"/>
  <c r="H9"/>
  <c r="S9"/>
  <c r="T9"/>
  <c r="BG9"/>
  <c r="BH9"/>
  <c r="BK9"/>
  <c r="BL9"/>
  <c r="BO9"/>
  <c r="BP9"/>
  <c r="BS9"/>
  <c r="BT9"/>
  <c r="BY9"/>
  <c r="BZ9"/>
  <c r="CD9"/>
  <c r="CE9"/>
  <c r="CF9"/>
  <c r="CH9"/>
  <c r="CO9"/>
  <c r="CP9"/>
  <c r="CQ9"/>
  <c r="CS9"/>
  <c r="CZ9"/>
  <c r="DA9"/>
  <c r="DC9"/>
  <c r="DF9"/>
  <c r="G10"/>
  <c r="H10"/>
  <c r="S10"/>
  <c r="T10"/>
  <c r="BG10"/>
  <c r="BH10"/>
  <c r="BK10"/>
  <c r="BL10"/>
  <c r="BZ10" s="1"/>
  <c r="BO10"/>
  <c r="BP10"/>
  <c r="BT10"/>
  <c r="BY10"/>
  <c r="CD10"/>
  <c r="CE10"/>
  <c r="CF10"/>
  <c r="CH10"/>
  <c r="CO10"/>
  <c r="CP10"/>
  <c r="CQ10"/>
  <c r="CS10"/>
  <c r="CZ10"/>
  <c r="DA10"/>
  <c r="DC10"/>
  <c r="DF10" s="1"/>
  <c r="EE10"/>
  <c r="G11"/>
  <c r="H11"/>
  <c r="S11"/>
  <c r="T11"/>
  <c r="BG11"/>
  <c r="BH11"/>
  <c r="BL11"/>
  <c r="BO11"/>
  <c r="BP11"/>
  <c r="BS11"/>
  <c r="BT11"/>
  <c r="BY11"/>
  <c r="BZ11"/>
  <c r="CD11"/>
  <c r="CE11"/>
  <c r="CF11"/>
  <c r="CH11"/>
  <c r="CO11"/>
  <c r="CP11"/>
  <c r="CQ11"/>
  <c r="CS11"/>
  <c r="CZ11"/>
  <c r="DA11"/>
  <c r="DC11"/>
  <c r="DF11" s="1"/>
  <c r="EE11"/>
  <c r="G12"/>
  <c r="H12"/>
  <c r="S12"/>
  <c r="T12"/>
  <c r="BG12"/>
  <c r="BH12"/>
  <c r="BK12"/>
  <c r="BL12"/>
  <c r="BO12"/>
  <c r="BP12"/>
  <c r="BS12"/>
  <c r="BT12"/>
  <c r="BY12"/>
  <c r="BZ12"/>
  <c r="CD12"/>
  <c r="CE12"/>
  <c r="CF12"/>
  <c r="CH12"/>
  <c r="CO12"/>
  <c r="CP12"/>
  <c r="CQ12"/>
  <c r="CS12"/>
  <c r="CZ12"/>
  <c r="DA12"/>
  <c r="DC12"/>
  <c r="DF12"/>
  <c r="EE12"/>
  <c r="EJ12"/>
  <c r="EO12"/>
  <c r="ES12"/>
  <c r="ET12"/>
  <c r="EU12"/>
  <c r="EU28" s="1"/>
  <c r="EV12"/>
  <c r="EW12"/>
  <c r="G13"/>
  <c r="H13"/>
  <c r="S13"/>
  <c r="T13"/>
  <c r="BG13"/>
  <c r="BH13"/>
  <c r="BK13"/>
  <c r="BL13"/>
  <c r="BZ13" s="1"/>
  <c r="BO13"/>
  <c r="BP13"/>
  <c r="BT13"/>
  <c r="BY13"/>
  <c r="CD13"/>
  <c r="CE13"/>
  <c r="CF13"/>
  <c r="CH13"/>
  <c r="CO13"/>
  <c r="CP13"/>
  <c r="CQ13"/>
  <c r="CS13"/>
  <c r="CZ13"/>
  <c r="DA13"/>
  <c r="DC13"/>
  <c r="DF13" s="1"/>
  <c r="EE13"/>
  <c r="G14"/>
  <c r="H14"/>
  <c r="S14"/>
  <c r="T14"/>
  <c r="BG14"/>
  <c r="BH14"/>
  <c r="BK14"/>
  <c r="BL14"/>
  <c r="BO14"/>
  <c r="BP14"/>
  <c r="BS14"/>
  <c r="BT14"/>
  <c r="BY14"/>
  <c r="BZ14"/>
  <c r="CD14"/>
  <c r="CE14"/>
  <c r="CF14"/>
  <c r="CH14"/>
  <c r="CO14"/>
  <c r="CP14"/>
  <c r="CQ14"/>
  <c r="CS14"/>
  <c r="CZ14"/>
  <c r="DA14"/>
  <c r="DC14"/>
  <c r="DF14"/>
  <c r="EE14"/>
  <c r="G15"/>
  <c r="H15"/>
  <c r="S15"/>
  <c r="T15"/>
  <c r="BG15"/>
  <c r="BH15"/>
  <c r="BK15"/>
  <c r="BL15"/>
  <c r="BO15"/>
  <c r="BP15"/>
  <c r="BS15"/>
  <c r="BT15"/>
  <c r="BY15"/>
  <c r="BZ15"/>
  <c r="CD15"/>
  <c r="CE15"/>
  <c r="CF15"/>
  <c r="CH15"/>
  <c r="CO15"/>
  <c r="CP15"/>
  <c r="CQ15"/>
  <c r="CS15"/>
  <c r="CZ15"/>
  <c r="DA15"/>
  <c r="DC15"/>
  <c r="DF15" s="1"/>
  <c r="EE15"/>
  <c r="G16"/>
  <c r="H16"/>
  <c r="S16"/>
  <c r="T16"/>
  <c r="BG16"/>
  <c r="BH16"/>
  <c r="BK16"/>
  <c r="BL16"/>
  <c r="BO16"/>
  <c r="BP16"/>
  <c r="BS16"/>
  <c r="BT16"/>
  <c r="BY16"/>
  <c r="BZ16"/>
  <c r="CD16"/>
  <c r="CE16"/>
  <c r="CF16"/>
  <c r="CH16"/>
  <c r="CO16"/>
  <c r="CP16"/>
  <c r="CQ16"/>
  <c r="CS16"/>
  <c r="CW16"/>
  <c r="CZ16"/>
  <c r="DA16"/>
  <c r="DC16"/>
  <c r="DF16" s="1"/>
  <c r="G17"/>
  <c r="H17"/>
  <c r="S17"/>
  <c r="T17"/>
  <c r="BG17"/>
  <c r="BH17"/>
  <c r="BK17"/>
  <c r="BL17"/>
  <c r="BP17"/>
  <c r="BS17"/>
  <c r="BT17"/>
  <c r="BY17"/>
  <c r="BZ17"/>
  <c r="CD17"/>
  <c r="CE17"/>
  <c r="CF17"/>
  <c r="CH17"/>
  <c r="CO17"/>
  <c r="CP17"/>
  <c r="CQ17"/>
  <c r="CS17"/>
  <c r="CZ17"/>
  <c r="DA17"/>
  <c r="DC17"/>
  <c r="DF17"/>
  <c r="EE17"/>
  <c r="G18"/>
  <c r="H18"/>
  <c r="S18"/>
  <c r="T18"/>
  <c r="BG18"/>
  <c r="BH18"/>
  <c r="BK18"/>
  <c r="BL18"/>
  <c r="BO18"/>
  <c r="BP18"/>
  <c r="BS18"/>
  <c r="BT18"/>
  <c r="BY18"/>
  <c r="BZ18"/>
  <c r="CD18"/>
  <c r="CE18"/>
  <c r="CF18"/>
  <c r="CH18"/>
  <c r="CO18"/>
  <c r="CP18"/>
  <c r="CQ18"/>
  <c r="CS18"/>
  <c r="CZ18"/>
  <c r="DA18"/>
  <c r="DC18"/>
  <c r="DF18" s="1"/>
  <c r="EE18"/>
  <c r="G19"/>
  <c r="H19"/>
  <c r="S19"/>
  <c r="T19"/>
  <c r="BG19"/>
  <c r="BH19"/>
  <c r="BK19"/>
  <c r="BL19"/>
  <c r="BO19"/>
  <c r="BP19"/>
  <c r="BS19"/>
  <c r="BT19"/>
  <c r="BY19"/>
  <c r="BZ19"/>
  <c r="CD19"/>
  <c r="CE19"/>
  <c r="CF19"/>
  <c r="CH19"/>
  <c r="CO19"/>
  <c r="CP19"/>
  <c r="CQ19"/>
  <c r="CS19"/>
  <c r="CZ19"/>
  <c r="DA19"/>
  <c r="DC19"/>
  <c r="DF19"/>
  <c r="G20"/>
  <c r="H20"/>
  <c r="S20"/>
  <c r="T20"/>
  <c r="BG20"/>
  <c r="BH20"/>
  <c r="BK20"/>
  <c r="BL20"/>
  <c r="BZ20" s="1"/>
  <c r="BP20"/>
  <c r="BS20"/>
  <c r="BT20"/>
  <c r="BY20"/>
  <c r="CD20"/>
  <c r="CE20"/>
  <c r="CF20"/>
  <c r="CH20"/>
  <c r="CO20"/>
  <c r="CP20"/>
  <c r="CQ20"/>
  <c r="CS20"/>
  <c r="CZ20"/>
  <c r="DA20"/>
  <c r="DC20"/>
  <c r="DF20" s="1"/>
  <c r="G21"/>
  <c r="H21"/>
  <c r="S21"/>
  <c r="T21"/>
  <c r="BH21"/>
  <c r="BL21"/>
  <c r="BP21"/>
  <c r="BT21"/>
  <c r="CD21"/>
  <c r="CE21"/>
  <c r="CF21"/>
  <c r="CH21"/>
  <c r="CO21"/>
  <c r="CP21"/>
  <c r="CQ21"/>
  <c r="CS21"/>
  <c r="CZ21"/>
  <c r="DA21"/>
  <c r="G22"/>
  <c r="H22"/>
  <c r="S22"/>
  <c r="T22"/>
  <c r="BH22"/>
  <c r="BL22"/>
  <c r="BP22"/>
  <c r="BT22"/>
  <c r="CD22"/>
  <c r="CE22"/>
  <c r="CF22"/>
  <c r="CH22"/>
  <c r="CO22"/>
  <c r="CP22"/>
  <c r="CQ22"/>
  <c r="CS22"/>
  <c r="CZ22"/>
  <c r="DA22"/>
  <c r="G23"/>
  <c r="H23"/>
  <c r="S23"/>
  <c r="T23"/>
  <c r="BG23"/>
  <c r="BH23"/>
  <c r="BK23"/>
  <c r="BL23"/>
  <c r="BP23"/>
  <c r="BT23"/>
  <c r="CD23"/>
  <c r="CE23"/>
  <c r="CF23"/>
  <c r="CH23"/>
  <c r="CO23"/>
  <c r="CP23"/>
  <c r="CQ23"/>
  <c r="CS23"/>
  <c r="CZ23"/>
  <c r="DA23"/>
  <c r="EE23"/>
  <c r="EJ23"/>
  <c r="EO23"/>
  <c r="ET23"/>
  <c r="EU23"/>
  <c r="EV23"/>
  <c r="EW23"/>
  <c r="G24"/>
  <c r="H24"/>
  <c r="T24"/>
  <c r="BG24"/>
  <c r="BH24"/>
  <c r="BK24"/>
  <c r="BL24"/>
  <c r="BO24"/>
  <c r="BP24"/>
  <c r="BT24"/>
  <c r="BZ24" s="1"/>
  <c r="CD24"/>
  <c r="CE24"/>
  <c r="CF24"/>
  <c r="CO24"/>
  <c r="CP24"/>
  <c r="CQ24"/>
  <c r="CZ24"/>
  <c r="DA24"/>
  <c r="G25"/>
  <c r="H25"/>
  <c r="S25"/>
  <c r="T25"/>
  <c r="H26"/>
  <c r="T26"/>
  <c r="BH26"/>
  <c r="BL26"/>
  <c r="BP26"/>
  <c r="BT26"/>
  <c r="CW26"/>
  <c r="DA26"/>
  <c r="G27"/>
  <c r="H27"/>
  <c r="S27"/>
  <c r="T27"/>
  <c r="BG27"/>
  <c r="BH27"/>
  <c r="BK27"/>
  <c r="BL27"/>
  <c r="BP27"/>
  <c r="BT27"/>
  <c r="CD27"/>
  <c r="CE27"/>
  <c r="CF27"/>
  <c r="CH27"/>
  <c r="CO27"/>
  <c r="CP27"/>
  <c r="CQ27"/>
  <c r="CS27"/>
  <c r="CZ27"/>
  <c r="DA27"/>
  <c r="DC27"/>
  <c r="DF27" s="1"/>
  <c r="C28"/>
  <c r="D28"/>
  <c r="E28"/>
  <c r="F28"/>
  <c r="G28"/>
  <c r="I28"/>
  <c r="J28"/>
  <c r="K28"/>
  <c r="L28"/>
  <c r="M28"/>
  <c r="N28"/>
  <c r="O28"/>
  <c r="P28"/>
  <c r="Q28"/>
  <c r="R28"/>
  <c r="S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I28"/>
  <c r="BJ28"/>
  <c r="BK28"/>
  <c r="BM28"/>
  <c r="BN28"/>
  <c r="BO28"/>
  <c r="BQ28"/>
  <c r="BR28"/>
  <c r="BS28"/>
  <c r="BU28"/>
  <c r="BV28"/>
  <c r="BW28"/>
  <c r="BX28"/>
  <c r="CA28"/>
  <c r="CC28"/>
  <c r="CD28"/>
  <c r="CF28"/>
  <c r="CG28"/>
  <c r="CH28"/>
  <c r="CI28"/>
  <c r="CE28" s="1"/>
  <c r="CJ28"/>
  <c r="CK28"/>
  <c r="CL28"/>
  <c r="CM28"/>
  <c r="CN28"/>
  <c r="CO28" s="1"/>
  <c r="CP28"/>
  <c r="CR28"/>
  <c r="CS28" s="1"/>
  <c r="CT28"/>
  <c r="CU28"/>
  <c r="CV28"/>
  <c r="CW28" s="1"/>
  <c r="CX28"/>
  <c r="CY28"/>
  <c r="CZ28"/>
  <c r="DB28"/>
  <c r="DD28"/>
  <c r="DE28"/>
  <c r="DG28"/>
  <c r="DH28"/>
  <c r="DI28"/>
  <c r="DJ28"/>
  <c r="DK28"/>
  <c r="DL28"/>
  <c r="DM28"/>
  <c r="DN28"/>
  <c r="BY28" s="1"/>
  <c r="DO28"/>
  <c r="BH28" s="1"/>
  <c r="DP28"/>
  <c r="BL28" s="1"/>
  <c r="BZ28" s="1"/>
  <c r="DQ28"/>
  <c r="BP28" s="1"/>
  <c r="DR28"/>
  <c r="DS28"/>
  <c r="DT28"/>
  <c r="EA28"/>
  <c r="EB28"/>
  <c r="EC28"/>
  <c r="ED28"/>
  <c r="EE28" s="1"/>
  <c r="EF28"/>
  <c r="EG28"/>
  <c r="EH28"/>
  <c r="EI28"/>
  <c r="EJ28"/>
  <c r="EK28"/>
  <c r="EL28"/>
  <c r="EM28"/>
  <c r="EN28"/>
  <c r="EO28" s="1"/>
  <c r="EP28"/>
  <c r="EQ28"/>
  <c r="ER28"/>
  <c r="ES28" s="1"/>
  <c r="ET28"/>
  <c r="EV28"/>
  <c r="EW28" s="1"/>
  <c r="EX28"/>
  <c r="EY28"/>
  <c r="H28" s="1"/>
  <c r="EZ28"/>
  <c r="T28" s="1"/>
  <c r="G29"/>
  <c r="S29"/>
  <c r="BS29"/>
  <c r="CQ29"/>
  <c r="CS29"/>
  <c r="CW29"/>
  <c r="CZ29"/>
  <c r="EE29"/>
  <c r="EJ29"/>
  <c r="EO29"/>
  <c r="ES29"/>
  <c r="EU29"/>
  <c r="EV29"/>
  <c r="EW29"/>
  <c r="DC28" l="1"/>
  <c r="DF28" s="1"/>
  <c r="CQ28"/>
</calcChain>
</file>

<file path=xl/sharedStrings.xml><?xml version="1.0" encoding="utf-8"?>
<sst xmlns="http://schemas.openxmlformats.org/spreadsheetml/2006/main" count="220" uniqueCount="135">
  <si>
    <t>КФХ</t>
  </si>
  <si>
    <t>ИТОГО</t>
  </si>
  <si>
    <t>ООО Дружба</t>
  </si>
  <si>
    <t>ООО Лен</t>
  </si>
  <si>
    <t>ООО ТерраНова</t>
  </si>
  <si>
    <t>ООО Колос</t>
  </si>
  <si>
    <t>ООО Сельфон</t>
  </si>
  <si>
    <t>ООО Малая Кибья</t>
  </si>
  <si>
    <t>ООО Изошур</t>
  </si>
  <si>
    <t>ООО Новобиинское</t>
  </si>
  <si>
    <t>ООО Петухово</t>
  </si>
  <si>
    <t>ООО Рус Пычас</t>
  </si>
  <si>
    <t>ООО Туташево</t>
  </si>
  <si>
    <t>СПК Луч</t>
  </si>
  <si>
    <t>ООО Какси</t>
  </si>
  <si>
    <t>СПК Кр.Октябрь</t>
  </si>
  <si>
    <t>ООО Исток</t>
  </si>
  <si>
    <t>СПК Заря</t>
  </si>
  <si>
    <t>СПК Югдон</t>
  </si>
  <si>
    <t>СПК Трактор</t>
  </si>
  <si>
    <t>СПК Держава</t>
  </si>
  <si>
    <t>СПК Победа</t>
  </si>
  <si>
    <t>ООО Родина</t>
  </si>
  <si>
    <t>ООО ВерА</t>
  </si>
  <si>
    <t>ООО Россия</t>
  </si>
  <si>
    <t>посев</t>
  </si>
  <si>
    <t>ЗЯБЬ</t>
  </si>
  <si>
    <t>ц/га</t>
  </si>
  <si>
    <t>тонн</t>
  </si>
  <si>
    <t>факт, га</t>
  </si>
  <si>
    <t>план, га</t>
  </si>
  <si>
    <t>гибель,га</t>
  </si>
  <si>
    <t>гибель, га</t>
  </si>
  <si>
    <t>факт уборки</t>
  </si>
  <si>
    <t>солома</t>
  </si>
  <si>
    <t>сенаж</t>
  </si>
  <si>
    <t>силос</t>
  </si>
  <si>
    <t>сено с прошл. Года</t>
  </si>
  <si>
    <t>зерно,га</t>
  </si>
  <si>
    <t>мн.       трав</t>
  </si>
  <si>
    <t>льна долгунца</t>
  </si>
  <si>
    <t>яровые зерновые+(страх.фонд)            план   факт</t>
  </si>
  <si>
    <t>переходящий фонд                                 план  факт</t>
  </si>
  <si>
    <t>%</t>
  </si>
  <si>
    <t>факт</t>
  </si>
  <si>
    <t>план</t>
  </si>
  <si>
    <t>задание МСХ</t>
  </si>
  <si>
    <t>за день, га</t>
  </si>
  <si>
    <t>урожайность,ц/га</t>
  </si>
  <si>
    <t>валовый сбор,           тонн</t>
  </si>
  <si>
    <t>% уборки</t>
  </si>
  <si>
    <t>осталось, га</t>
  </si>
  <si>
    <t>за день,га</t>
  </si>
  <si>
    <t>на зерно</t>
  </si>
  <si>
    <t>на корма</t>
  </si>
  <si>
    <t>Погибло,га</t>
  </si>
  <si>
    <t>убрано озимых,га</t>
  </si>
  <si>
    <t>План, га</t>
  </si>
  <si>
    <t>валовый сбор, тонн</t>
  </si>
  <si>
    <t xml:space="preserve">убрано на зерно, га </t>
  </si>
  <si>
    <t>га</t>
  </si>
  <si>
    <t>за день,т</t>
  </si>
  <si>
    <t>за день, т</t>
  </si>
  <si>
    <t>овощей</t>
  </si>
  <si>
    <t>картофеля</t>
  </si>
  <si>
    <t>оз.культу/мн.трав</t>
  </si>
  <si>
    <t>зябь/мн.травы</t>
  </si>
  <si>
    <t>за день</t>
  </si>
  <si>
    <t>гибель озимых</t>
  </si>
  <si>
    <t>капуста</t>
  </si>
  <si>
    <t>свекла</t>
  </si>
  <si>
    <t>морковь</t>
  </si>
  <si>
    <t>Убрано ,га</t>
  </si>
  <si>
    <t>урожайность, ц/га</t>
  </si>
  <si>
    <t>сено</t>
  </si>
  <si>
    <t>силосная масса</t>
  </si>
  <si>
    <t>солома,                                          тонн</t>
  </si>
  <si>
    <t>кукурузы</t>
  </si>
  <si>
    <t>льна</t>
  </si>
  <si>
    <t>зерновых</t>
  </si>
  <si>
    <t>прочие,смесь</t>
  </si>
  <si>
    <t>донник</t>
  </si>
  <si>
    <t>злаковые</t>
  </si>
  <si>
    <t>люцерна</t>
  </si>
  <si>
    <t>клевер</t>
  </si>
  <si>
    <t>прочие</t>
  </si>
  <si>
    <t>овес               +вика</t>
  </si>
  <si>
    <t>суд.          трава</t>
  </si>
  <si>
    <t>просо</t>
  </si>
  <si>
    <t>посеве</t>
  </si>
  <si>
    <t>подкормке</t>
  </si>
  <si>
    <t xml:space="preserve">боронование </t>
  </si>
  <si>
    <t>мн.трав</t>
  </si>
  <si>
    <t>озимых культур</t>
  </si>
  <si>
    <t>зяби</t>
  </si>
  <si>
    <t>ВСЕГО ОВОЩЕЙ</t>
  </si>
  <si>
    <t>овощи</t>
  </si>
  <si>
    <t>Картофель</t>
  </si>
  <si>
    <t>Скошено, га</t>
  </si>
  <si>
    <t>условное поголовье, голов</t>
  </si>
  <si>
    <t>Закуп фуражного зерна,т</t>
  </si>
  <si>
    <t>Засыпка семян, тонн</t>
  </si>
  <si>
    <t>Посев озимых культур, га</t>
  </si>
  <si>
    <t>подготовка почвы под посев, га</t>
  </si>
  <si>
    <t>вспашка зяби,   га</t>
  </si>
  <si>
    <t>теребление льна, га</t>
  </si>
  <si>
    <t>Работало комбайнов</t>
  </si>
  <si>
    <t>Уборка зерновых культур (МСХ)</t>
  </si>
  <si>
    <t>ФАКТ УБОРКИ</t>
  </si>
  <si>
    <t xml:space="preserve">заготовка на стороне </t>
  </si>
  <si>
    <t>за день, ц.к.ед</t>
  </si>
  <si>
    <t>ц.к.ед на усл.голову</t>
  </si>
  <si>
    <t>в том числе сенаж в пленке, тонн</t>
  </si>
  <si>
    <t>Заготовлено, тонн</t>
  </si>
  <si>
    <t>скошено сеяных и естественных трав,га</t>
  </si>
  <si>
    <t>Междурядная обработка  га</t>
  </si>
  <si>
    <t>Борьба с вредителями,га</t>
  </si>
  <si>
    <t>Хим. Прополка</t>
  </si>
  <si>
    <t>в том числе</t>
  </si>
  <si>
    <t>Посев многолетних трав, га</t>
  </si>
  <si>
    <t>Посев овощей, га</t>
  </si>
  <si>
    <t>Посадка картофеля, га</t>
  </si>
  <si>
    <t>Пересев  озимых,     га(какой культурой)</t>
  </si>
  <si>
    <t>Гибель озимых культур, га</t>
  </si>
  <si>
    <t>Посев однолетних трав, га</t>
  </si>
  <si>
    <t>Посев кукурузы, га</t>
  </si>
  <si>
    <t xml:space="preserve">работало агрегатов </t>
  </si>
  <si>
    <t>Посев льна, га</t>
  </si>
  <si>
    <t>Посев яровых зерновых и зернобобовых, га</t>
  </si>
  <si>
    <t>ПОСЕВ, га</t>
  </si>
  <si>
    <t>П О Д К О Р М К А, га</t>
  </si>
  <si>
    <t>Б О Р О Н О В А Н И Е, га</t>
  </si>
  <si>
    <t>Протравливание семян, тонн</t>
  </si>
  <si>
    <t>Наименование хозяйства</t>
  </si>
  <si>
    <t>Оперативные данные по полевым работам по Можгинскому району на 19 мая  2014 года</t>
  </si>
</sst>
</file>

<file path=xl/styles.xml><?xml version="1.0" encoding="utf-8"?>
<styleSheet xmlns="http://schemas.openxmlformats.org/spreadsheetml/2006/main">
  <numFmts count="1">
    <numFmt numFmtId="164" formatCode="0.0"/>
  </numFmts>
  <fonts count="32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sz val="10"/>
      <color indexed="41"/>
      <name val="Arial Cyr"/>
      <charset val="204"/>
    </font>
    <font>
      <b/>
      <i/>
      <sz val="12"/>
      <name val="Arial Cyr"/>
      <charset val="204"/>
    </font>
    <font>
      <b/>
      <i/>
      <sz val="14"/>
      <name val="Times New Roman"/>
      <family val="1"/>
      <charset val="204"/>
    </font>
    <font>
      <i/>
      <sz val="12"/>
      <name val="Arial Cyr"/>
      <charset val="204"/>
    </font>
    <font>
      <b/>
      <sz val="13"/>
      <name val="Arial Cyr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3"/>
      <name val="Arial Cyr"/>
      <charset val="204"/>
    </font>
    <font>
      <b/>
      <i/>
      <sz val="13"/>
      <name val="Times New Roman"/>
      <family val="1"/>
      <charset val="204"/>
    </font>
    <font>
      <b/>
      <i/>
      <sz val="14"/>
      <name val="Arial Cyr"/>
      <charset val="204"/>
    </font>
    <font>
      <b/>
      <sz val="14"/>
      <name val="Arial Cyr"/>
      <charset val="204"/>
    </font>
    <font>
      <b/>
      <sz val="13"/>
      <color rgb="FFFF0000"/>
      <name val="Arial Cyr"/>
      <charset val="204"/>
    </font>
    <font>
      <b/>
      <sz val="13"/>
      <color theme="1"/>
      <name val="Arial Cyr"/>
      <charset val="204"/>
    </font>
    <font>
      <b/>
      <sz val="13"/>
      <color indexed="10"/>
      <name val="Arial Cyr"/>
      <charset val="204"/>
    </font>
    <font>
      <b/>
      <sz val="13"/>
      <color theme="1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i/>
      <sz val="11"/>
      <name val="Arial Cyr"/>
      <charset val="204"/>
    </font>
    <font>
      <i/>
      <sz val="9"/>
      <name val="Arial Cyr"/>
      <charset val="204"/>
    </font>
    <font>
      <i/>
      <sz val="9"/>
      <name val="Times New Roman"/>
      <family val="1"/>
      <charset val="204"/>
    </font>
    <font>
      <i/>
      <sz val="11"/>
      <color indexed="41"/>
      <name val="Arial Cyr"/>
      <charset val="204"/>
    </font>
    <font>
      <i/>
      <sz val="14"/>
      <name val="Arial Cyr"/>
      <charset val="204"/>
    </font>
    <font>
      <b/>
      <i/>
      <sz val="20"/>
      <name val="Arial Cyr"/>
      <charset val="204"/>
    </font>
    <font>
      <b/>
      <i/>
      <sz val="18"/>
      <name val="Arial Cyr"/>
      <charset val="204"/>
    </font>
    <font>
      <b/>
      <i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3">
    <xf numFmtId="0" fontId="0" fillId="0" borderId="0" xfId="0"/>
    <xf numFmtId="0" fontId="0" fillId="0" borderId="0" xfId="0" applyFill="1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" fontId="15" fillId="2" borderId="2" xfId="0" applyNumberFormat="1" applyFont="1" applyFill="1" applyBorder="1" applyAlignment="1">
      <alignment horizontal="center" vertical="center"/>
    </xf>
    <xf numFmtId="1" fontId="16" fillId="2" borderId="2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1" fontId="9" fillId="3" borderId="4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1" fontId="17" fillId="2" borderId="2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1" fontId="8" fillId="2" borderId="2" xfId="0" applyNumberFormat="1" applyFont="1" applyFill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/>
    </xf>
    <xf numFmtId="0" fontId="23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24" fillId="2" borderId="6" xfId="0" applyFont="1" applyFill="1" applyBorder="1" applyAlignment="1">
      <alignment horizontal="center" wrapText="1"/>
    </xf>
    <xf numFmtId="0" fontId="24" fillId="2" borderId="9" xfId="0" applyFont="1" applyFill="1" applyBorder="1" applyAlignment="1">
      <alignment horizontal="center" wrapText="1"/>
    </xf>
    <xf numFmtId="0" fontId="24" fillId="2" borderId="9" xfId="0" applyFont="1" applyFill="1" applyBorder="1" applyAlignment="1">
      <alignment horizontal="center" wrapText="1"/>
    </xf>
    <xf numFmtId="0" fontId="24" fillId="2" borderId="4" xfId="0" applyFont="1" applyFill="1" applyBorder="1" applyAlignment="1">
      <alignment horizontal="center" wrapText="1"/>
    </xf>
    <xf numFmtId="0" fontId="24" fillId="2" borderId="1" xfId="0" applyFont="1" applyFill="1" applyBorder="1" applyAlignment="1">
      <alignment horizontal="center" wrapText="1"/>
    </xf>
    <xf numFmtId="0" fontId="24" fillId="2" borderId="1" xfId="0" applyFont="1" applyFill="1" applyBorder="1" applyAlignment="1">
      <alignment wrapText="1"/>
    </xf>
    <xf numFmtId="0" fontId="24" fillId="2" borderId="5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6" xfId="0" applyFill="1" applyBorder="1" applyAlignment="1"/>
    <xf numFmtId="0" fontId="24" fillId="2" borderId="6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wrapText="1"/>
    </xf>
    <xf numFmtId="0" fontId="24" fillId="2" borderId="1" xfId="0" applyFont="1" applyFill="1" applyBorder="1" applyAlignment="1">
      <alignment horizontal="center" wrapText="1"/>
    </xf>
    <xf numFmtId="0" fontId="25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wrapText="1"/>
    </xf>
    <xf numFmtId="0" fontId="22" fillId="2" borderId="6" xfId="0" applyFont="1" applyFill="1" applyBorder="1" applyAlignment="1">
      <alignment horizont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22" fontId="26" fillId="2" borderId="1" xfId="0" applyNumberFormat="1" applyFont="1" applyFill="1" applyBorder="1" applyAlignment="1" applyProtection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wrapText="1"/>
    </xf>
    <xf numFmtId="0" fontId="24" fillId="2" borderId="12" xfId="0" applyFont="1" applyFill="1" applyBorder="1" applyAlignment="1">
      <alignment horizontal="center" wrapText="1"/>
    </xf>
    <xf numFmtId="0" fontId="24" fillId="2" borderId="9" xfId="0" applyFont="1" applyFill="1" applyBorder="1" applyAlignment="1">
      <alignment wrapText="1"/>
    </xf>
    <xf numFmtId="0" fontId="24" fillId="2" borderId="10" xfId="0" applyFont="1" applyFill="1" applyBorder="1" applyAlignment="1">
      <alignment wrapText="1"/>
    </xf>
    <xf numFmtId="0" fontId="24" fillId="2" borderId="4" xfId="0" applyFont="1" applyFill="1" applyBorder="1" applyAlignment="1">
      <alignment wrapText="1"/>
    </xf>
    <xf numFmtId="0" fontId="24" fillId="2" borderId="14" xfId="0" applyFont="1" applyFill="1" applyBorder="1" applyAlignment="1">
      <alignment horizontal="center" wrapText="1"/>
    </xf>
    <xf numFmtId="0" fontId="24" fillId="2" borderId="0" xfId="0" applyFont="1" applyFill="1" applyBorder="1" applyAlignment="1">
      <alignment horizontal="center" wrapText="1"/>
    </xf>
    <xf numFmtId="0" fontId="24" fillId="2" borderId="8" xfId="0" applyFont="1" applyFill="1" applyBorder="1" applyAlignment="1">
      <alignment horizontal="center" wrapText="1"/>
    </xf>
    <xf numFmtId="0" fontId="24" fillId="2" borderId="14" xfId="0" applyFont="1" applyFill="1" applyBorder="1" applyAlignment="1">
      <alignment horizontal="center" wrapText="1"/>
    </xf>
    <xf numFmtId="0" fontId="24" fillId="2" borderId="7" xfId="0" applyFont="1" applyFill="1" applyBorder="1" applyAlignment="1">
      <alignment horizontal="center" wrapText="1"/>
    </xf>
    <xf numFmtId="0" fontId="24" fillId="2" borderId="15" xfId="0" applyFont="1" applyFill="1" applyBorder="1" applyAlignment="1">
      <alignment horizontal="center" wrapText="1"/>
    </xf>
    <xf numFmtId="0" fontId="24" fillId="2" borderId="11" xfId="0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wrapText="1"/>
    </xf>
    <xf numFmtId="0" fontId="27" fillId="2" borderId="5" xfId="0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wrapText="1"/>
    </xf>
    <xf numFmtId="0" fontId="22" fillId="2" borderId="14" xfId="0" applyFont="1" applyFill="1" applyBorder="1" applyAlignment="1">
      <alignment horizontal="center" wrapText="1"/>
    </xf>
    <xf numFmtId="0" fontId="22" fillId="2" borderId="12" xfId="0" applyFont="1" applyFill="1" applyBorder="1" applyAlignment="1">
      <alignment horizont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wrapText="1"/>
    </xf>
    <xf numFmtId="0" fontId="22" fillId="2" borderId="10" xfId="0" applyFont="1" applyFill="1" applyBorder="1" applyAlignment="1">
      <alignment horizontal="center" wrapText="1"/>
    </xf>
    <xf numFmtId="0" fontId="22" fillId="2" borderId="4" xfId="0" applyFont="1" applyFill="1" applyBorder="1" applyAlignment="1">
      <alignment horizont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22" fontId="21" fillId="2" borderId="2" xfId="0" applyNumberFormat="1" applyFont="1" applyFill="1" applyBorder="1" applyAlignment="1" applyProtection="1">
      <alignment horizontal="center" vertical="center" wrapText="1"/>
    </xf>
    <xf numFmtId="22" fontId="21" fillId="2" borderId="13" xfId="0" applyNumberFormat="1" applyFont="1" applyFill="1" applyBorder="1" applyAlignment="1" applyProtection="1">
      <alignment horizontal="center" vertical="center" wrapText="1"/>
    </xf>
    <xf numFmtId="22" fontId="21" fillId="2" borderId="1" xfId="0" applyNumberFormat="1" applyFont="1" applyFill="1" applyBorder="1" applyAlignment="1" applyProtection="1">
      <alignment horizontal="center" vertical="center" wrapText="1"/>
    </xf>
    <xf numFmtId="22" fontId="22" fillId="2" borderId="3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/>
    <xf numFmtId="0" fontId="23" fillId="2" borderId="0" xfId="0" applyFont="1" applyFill="1"/>
    <xf numFmtId="0" fontId="23" fillId="2" borderId="7" xfId="0" applyFont="1" applyFill="1" applyBorder="1" applyAlignment="1">
      <alignment horizontal="center"/>
    </xf>
    <xf numFmtId="0" fontId="23" fillId="2" borderId="15" xfId="0" applyFont="1" applyFill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0" fontId="24" fillId="2" borderId="15" xfId="0" applyFont="1" applyFill="1" applyBorder="1" applyAlignment="1">
      <alignment wrapText="1"/>
    </xf>
    <xf numFmtId="0" fontId="24" fillId="2" borderId="11" xfId="0" applyFont="1" applyFill="1" applyBorder="1" applyAlignment="1">
      <alignment wrapText="1"/>
    </xf>
    <xf numFmtId="0" fontId="28" fillId="2" borderId="2" xfId="0" applyFont="1" applyFill="1" applyBorder="1" applyAlignment="1">
      <alignment horizontal="center" wrapText="1"/>
    </xf>
    <xf numFmtId="0" fontId="28" fillId="2" borderId="13" xfId="0" applyFont="1" applyFill="1" applyBorder="1" applyAlignment="1">
      <alignment horizontal="center" wrapText="1"/>
    </xf>
    <xf numFmtId="0" fontId="24" fillId="2" borderId="13" xfId="0" applyFont="1" applyFill="1" applyBorder="1" applyAlignment="1">
      <alignment horizontal="center"/>
    </xf>
    <xf numFmtId="0" fontId="24" fillId="2" borderId="13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wrapText="1"/>
    </xf>
    <xf numFmtId="0" fontId="22" fillId="2" borderId="13" xfId="0" applyFont="1" applyFill="1" applyBorder="1" applyAlignment="1">
      <alignment horizontal="center" wrapText="1"/>
    </xf>
    <xf numFmtId="0" fontId="22" fillId="2" borderId="3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wrapText="1"/>
    </xf>
    <xf numFmtId="0" fontId="22" fillId="2" borderId="5" xfId="0" applyFont="1" applyFill="1" applyBorder="1" applyAlignment="1">
      <alignment horizontal="center" wrapText="1"/>
    </xf>
    <xf numFmtId="0" fontId="22" fillId="2" borderId="2" xfId="0" applyFont="1" applyFill="1" applyBorder="1" applyAlignment="1">
      <alignment horizontal="center"/>
    </xf>
    <xf numFmtId="0" fontId="22" fillId="2" borderId="13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2" fillId="2" borderId="15" xfId="0" applyFont="1" applyFill="1" applyBorder="1" applyAlignment="1">
      <alignment horizontal="center" wrapText="1"/>
    </xf>
    <xf numFmtId="0" fontId="22" fillId="2" borderId="15" xfId="0" applyFont="1" applyFill="1" applyBorder="1" applyAlignment="1">
      <alignment horizontal="center" wrapText="1"/>
    </xf>
    <xf numFmtId="0" fontId="22" fillId="2" borderId="11" xfId="0" applyFont="1" applyFill="1" applyBorder="1" applyAlignment="1">
      <alignment horizont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/>
    </xf>
    <xf numFmtId="22" fontId="22" fillId="2" borderId="2" xfId="0" applyNumberFormat="1" applyFont="1" applyFill="1" applyBorder="1" applyAlignment="1" applyProtection="1">
      <alignment horizontal="center" vertical="center" wrapText="1"/>
    </xf>
    <xf numFmtId="22" fontId="22" fillId="2" borderId="13" xfId="0" applyNumberFormat="1" applyFont="1" applyFill="1" applyBorder="1" applyAlignment="1" applyProtection="1">
      <alignment horizontal="center" vertical="center" wrapText="1"/>
    </xf>
    <xf numFmtId="22" fontId="22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9" fillId="0" borderId="10" xfId="0" applyFont="1" applyFill="1" applyBorder="1" applyAlignment="1">
      <alignment vertical="center" wrapText="1"/>
    </xf>
    <xf numFmtId="0" fontId="29" fillId="2" borderId="10" xfId="0" applyFont="1" applyFill="1" applyBorder="1" applyAlignment="1">
      <alignment vertical="center" wrapText="1"/>
    </xf>
    <xf numFmtId="0" fontId="30" fillId="2" borderId="10" xfId="0" applyFont="1" applyFill="1" applyBorder="1" applyAlignment="1">
      <alignment horizontal="left" vertical="center" wrapText="1"/>
    </xf>
    <xf numFmtId="0" fontId="31" fillId="2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X37"/>
  <sheetViews>
    <sheetView tabSelected="1" view="pageBreakPreview" zoomScale="51" zoomScaleNormal="70" zoomScaleSheetLayoutView="51" workbookViewId="0">
      <pane xSplit="2" ySplit="4" topLeftCell="Q5" activePane="bottomRight" state="frozen"/>
      <selection pane="topRight" activeCell="C1" sqref="C1"/>
      <selection pane="bottomLeft" activeCell="A5" sqref="A5"/>
      <selection pane="bottomRight" activeCell="AJ28" sqref="AJ28"/>
    </sheetView>
  </sheetViews>
  <sheetFormatPr defaultRowHeight="15"/>
  <cols>
    <col min="1" max="1" width="3.5703125" style="3" customWidth="1"/>
    <col min="2" max="2" width="24.28515625" style="3" customWidth="1"/>
    <col min="3" max="3" width="10.140625" style="4" hidden="1" customWidth="1"/>
    <col min="4" max="4" width="7.140625" style="4" hidden="1" customWidth="1"/>
    <col min="5" max="5" width="9.7109375" style="4" hidden="1" customWidth="1"/>
    <col min="6" max="6" width="9.42578125" style="4" hidden="1" customWidth="1"/>
    <col min="7" max="7" width="6.7109375" style="4" hidden="1" customWidth="1"/>
    <col min="8" max="8" width="8.42578125" style="4" hidden="1" customWidth="1"/>
    <col min="9" max="10" width="9.7109375" style="4" hidden="1" customWidth="1"/>
    <col min="11" max="11" width="8.42578125" style="6" hidden="1" customWidth="1"/>
    <col min="12" max="13" width="8" style="4" hidden="1" customWidth="1"/>
    <col min="14" max="14" width="9.42578125" style="3" hidden="1" customWidth="1"/>
    <col min="15" max="15" width="8.42578125" style="3" hidden="1" customWidth="1"/>
    <col min="16" max="16" width="7.5703125" style="3" hidden="1" customWidth="1"/>
    <col min="17" max="17" width="10.140625" style="3" customWidth="1"/>
    <col min="18" max="18" width="10.28515625" style="3" customWidth="1"/>
    <col min="19" max="19" width="7.5703125" style="3" customWidth="1"/>
    <col min="20" max="20" width="8" style="3" hidden="1" customWidth="1"/>
    <col min="21" max="21" width="6.140625" style="3" customWidth="1"/>
    <col min="22" max="22" width="6.85546875" style="3" customWidth="1"/>
    <col min="23" max="23" width="9.7109375" style="3" hidden="1" customWidth="1"/>
    <col min="24" max="24" width="9.5703125" style="3" hidden="1" customWidth="1"/>
    <col min="25" max="25" width="7.5703125" style="3" hidden="1" customWidth="1"/>
    <col min="26" max="26" width="8.42578125" style="3" customWidth="1"/>
    <col min="27" max="27" width="7.28515625" style="3" customWidth="1"/>
    <col min="28" max="28" width="8" style="3" customWidth="1"/>
    <col min="29" max="29" width="8.28515625" style="3" customWidth="1"/>
    <col min="30" max="30" width="7.5703125" style="3" customWidth="1"/>
    <col min="31" max="31" width="7.42578125" style="3" customWidth="1"/>
    <col min="32" max="32" width="7.28515625" style="3" customWidth="1"/>
    <col min="33" max="33" width="6.5703125" style="3" customWidth="1"/>
    <col min="34" max="34" width="8" style="3" hidden="1" customWidth="1"/>
    <col min="35" max="35" width="8.28515625" style="3" hidden="1" customWidth="1"/>
    <col min="36" max="37" width="7.140625" style="4" customWidth="1"/>
    <col min="38" max="42" width="6.42578125" style="4" customWidth="1"/>
    <col min="43" max="43" width="8.42578125" style="3" customWidth="1"/>
    <col min="44" max="44" width="9" style="3" customWidth="1"/>
    <col min="45" max="45" width="7.85546875" style="3" hidden="1" customWidth="1"/>
    <col min="46" max="46" width="7.7109375" style="3" hidden="1" customWidth="1"/>
    <col min="47" max="47" width="7" style="3" hidden="1" customWidth="1"/>
    <col min="48" max="48" width="7.5703125" style="3" hidden="1" customWidth="1"/>
    <col min="49" max="49" width="8.42578125" style="3" hidden="1" customWidth="1"/>
    <col min="50" max="50" width="12.5703125" style="3" hidden="1" customWidth="1"/>
    <col min="51" max="51" width="10.7109375" style="3" hidden="1" customWidth="1"/>
    <col min="52" max="53" width="9.5703125" style="3" hidden="1" customWidth="1"/>
    <col min="54" max="54" width="10.7109375" style="2" customWidth="1"/>
    <col min="55" max="55" width="8.42578125" style="2" hidden="1" customWidth="1"/>
    <col min="56" max="56" width="7.85546875" style="2" hidden="1" customWidth="1"/>
    <col min="57" max="57" width="9" style="5" hidden="1" customWidth="1"/>
    <col min="58" max="58" width="9.5703125" style="4" hidden="1" customWidth="1"/>
    <col min="59" max="59" width="7.5703125" style="4" hidden="1" customWidth="1"/>
    <col min="60" max="60" width="6.85546875" style="4" hidden="1" customWidth="1"/>
    <col min="61" max="61" width="9.7109375" style="3" hidden="1" customWidth="1"/>
    <col min="62" max="62" width="9.5703125" style="4" hidden="1" customWidth="1"/>
    <col min="63" max="63" width="6.85546875" style="4" hidden="1" customWidth="1"/>
    <col min="64" max="64" width="7" style="4" hidden="1" customWidth="1"/>
    <col min="65" max="65" width="9.140625" style="4" hidden="1" customWidth="1"/>
    <col min="66" max="66" width="9.5703125" style="3" hidden="1" customWidth="1"/>
    <col min="67" max="68" width="7.42578125" style="3" hidden="1" customWidth="1"/>
    <col min="69" max="69" width="9.42578125" style="3" hidden="1" customWidth="1"/>
    <col min="70" max="70" width="9.5703125" style="3" hidden="1" customWidth="1"/>
    <col min="71" max="71" width="7" style="3" hidden="1" customWidth="1"/>
    <col min="72" max="72" width="6.42578125" style="3" hidden="1" customWidth="1"/>
    <col min="73" max="73" width="9.5703125" style="3" hidden="1" customWidth="1"/>
    <col min="74" max="74" width="9.42578125" style="3" hidden="1" customWidth="1"/>
    <col min="75" max="75" width="9" style="3" hidden="1" customWidth="1"/>
    <col min="76" max="76" width="10.42578125" style="3" hidden="1" customWidth="1"/>
    <col min="77" max="77" width="8.140625" style="3" hidden="1" customWidth="1"/>
    <col min="78" max="78" width="6.7109375" style="2" hidden="1" customWidth="1"/>
    <col min="79" max="79" width="7.28515625" style="2" hidden="1" customWidth="1"/>
    <col min="80" max="80" width="6.7109375" style="2" hidden="1" customWidth="1"/>
    <col min="81" max="81" width="9.140625" style="2" hidden="1" customWidth="1"/>
    <col min="82" max="82" width="8.140625" style="2" hidden="1" customWidth="1"/>
    <col min="83" max="83" width="7.42578125" style="2" hidden="1" customWidth="1"/>
    <col min="84" max="84" width="6.85546875" style="2" hidden="1" customWidth="1"/>
    <col min="85" max="85" width="9.7109375" style="2" hidden="1" customWidth="1"/>
    <col min="86" max="86" width="9" style="2" hidden="1" customWidth="1"/>
    <col min="87" max="87" width="8.85546875" style="2" hidden="1" customWidth="1"/>
    <col min="88" max="88" width="9" style="2" hidden="1" customWidth="1"/>
    <col min="89" max="89" width="8.28515625" style="2" hidden="1" customWidth="1"/>
    <col min="90" max="90" width="8.5703125" style="2" hidden="1" customWidth="1"/>
    <col min="91" max="91" width="7.28515625" style="2" hidden="1" customWidth="1"/>
    <col min="92" max="92" width="9.42578125" style="2" hidden="1" customWidth="1"/>
    <col min="93" max="93" width="6.7109375" style="2" hidden="1" customWidth="1"/>
    <col min="94" max="94" width="7" style="2" hidden="1" customWidth="1"/>
    <col min="95" max="95" width="5.5703125" style="2" hidden="1" customWidth="1"/>
    <col min="96" max="96" width="9.85546875" style="2" hidden="1" customWidth="1"/>
    <col min="97" max="97" width="8.140625" style="2" hidden="1" customWidth="1"/>
    <col min="98" max="98" width="6.85546875" style="2" hidden="1" customWidth="1"/>
    <col min="99" max="99" width="6.5703125" style="2" hidden="1" customWidth="1"/>
    <col min="100" max="100" width="7" style="2" hidden="1" customWidth="1"/>
    <col min="101" max="101" width="5.85546875" style="2" hidden="1" customWidth="1"/>
    <col min="102" max="102" width="9.140625" style="2" hidden="1" customWidth="1"/>
    <col min="103" max="103" width="9.5703125" style="2" hidden="1" customWidth="1"/>
    <col min="104" max="104" width="7.140625" style="2" hidden="1" customWidth="1"/>
    <col min="105" max="105" width="7.28515625" style="2" hidden="1" customWidth="1"/>
    <col min="106" max="106" width="7.85546875" style="2" hidden="1" customWidth="1"/>
    <col min="107" max="107" width="7.42578125" style="2" hidden="1" customWidth="1"/>
    <col min="108" max="108" width="8.5703125" style="2" hidden="1" customWidth="1"/>
    <col min="109" max="109" width="8" style="2" hidden="1" customWidth="1"/>
    <col min="110" max="110" width="7.140625" style="2" hidden="1" customWidth="1"/>
    <col min="111" max="111" width="8.42578125" style="2" hidden="1" customWidth="1"/>
    <col min="112" max="112" width="8.85546875" style="2" hidden="1" customWidth="1"/>
    <col min="113" max="113" width="8.28515625" style="2" hidden="1" customWidth="1"/>
    <col min="114" max="114" width="7.85546875" style="2" hidden="1" customWidth="1"/>
    <col min="115" max="115" width="7.140625" style="2" hidden="1" customWidth="1"/>
    <col min="116" max="116" width="7.7109375" style="2" hidden="1" customWidth="1"/>
    <col min="117" max="117" width="8.85546875" style="2" hidden="1" customWidth="1"/>
    <col min="118" max="118" width="9.85546875" style="2" hidden="1" customWidth="1"/>
    <col min="119" max="119" width="10.28515625" style="2" hidden="1" customWidth="1"/>
    <col min="120" max="121" width="9.140625" style="2" hidden="1" customWidth="1"/>
    <col min="122" max="122" width="9.85546875" style="2" hidden="1" customWidth="1"/>
    <col min="123" max="130" width="9.140625" style="2" hidden="1" customWidth="1"/>
    <col min="131" max="131" width="6.85546875" style="2" hidden="1" customWidth="1"/>
    <col min="132" max="132" width="8.140625" style="2" hidden="1" customWidth="1"/>
    <col min="133" max="133" width="6.7109375" style="2" hidden="1" customWidth="1"/>
    <col min="134" max="134" width="8.28515625" style="2" hidden="1" customWidth="1"/>
    <col min="135" max="135" width="7.140625" style="2" hidden="1" customWidth="1"/>
    <col min="136" max="136" width="5.42578125" style="2" hidden="1" customWidth="1"/>
    <col min="137" max="137" width="5.7109375" style="2" hidden="1" customWidth="1"/>
    <col min="138" max="138" width="6.5703125" style="2" hidden="1" customWidth="1"/>
    <col min="139" max="139" width="6.140625" style="2" hidden="1" customWidth="1"/>
    <col min="140" max="140" width="5.85546875" style="2" hidden="1" customWidth="1"/>
    <col min="141" max="141" width="5.42578125" style="2" hidden="1" customWidth="1"/>
    <col min="142" max="142" width="5.5703125" style="2" hidden="1" customWidth="1"/>
    <col min="143" max="143" width="6.42578125" style="2" hidden="1" customWidth="1"/>
    <col min="144" max="144" width="6" style="2" hidden="1" customWidth="1"/>
    <col min="145" max="145" width="5.85546875" style="2" hidden="1" customWidth="1"/>
    <col min="146" max="146" width="5.140625" style="2" hidden="1" customWidth="1"/>
    <col min="147" max="147" width="6.7109375" style="2" hidden="1" customWidth="1"/>
    <col min="148" max="148" width="7.42578125" style="2" hidden="1" customWidth="1"/>
    <col min="149" max="149" width="5.5703125" style="2" hidden="1" customWidth="1"/>
    <col min="150" max="150" width="5.7109375" style="2" hidden="1" customWidth="1"/>
    <col min="151" max="151" width="6.85546875" style="2" hidden="1" customWidth="1"/>
    <col min="152" max="152" width="8.140625" style="2" hidden="1" customWidth="1"/>
    <col min="153" max="153" width="5.5703125" style="2" hidden="1" customWidth="1"/>
    <col min="154" max="154" width="9.140625" style="2" customWidth="1"/>
    <col min="155" max="156" width="9.140625" style="2" hidden="1" customWidth="1"/>
    <col min="157" max="158" width="9.140625" style="2" customWidth="1"/>
    <col min="159" max="159" width="9.140625" style="1" customWidth="1"/>
    <col min="160" max="16384" width="9.140625" style="1"/>
  </cols>
  <sheetData>
    <row r="1" spans="1:180" s="208" customFormat="1" ht="73.5" customHeight="1">
      <c r="A1" s="212"/>
      <c r="B1" s="211" t="s">
        <v>134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1"/>
      <c r="BM1" s="211"/>
      <c r="BN1" s="211"/>
      <c r="BO1" s="211"/>
      <c r="BP1" s="211"/>
      <c r="BQ1" s="211"/>
      <c r="BR1" s="211"/>
      <c r="BS1" s="211"/>
      <c r="BT1" s="211"/>
      <c r="BU1" s="211"/>
      <c r="BV1" s="211"/>
      <c r="BW1" s="211"/>
      <c r="BX1" s="211"/>
      <c r="BY1" s="211"/>
      <c r="BZ1" s="211"/>
      <c r="CA1" s="211"/>
      <c r="CB1" s="211"/>
      <c r="CC1" s="211"/>
      <c r="CD1" s="211"/>
      <c r="CE1" s="211"/>
      <c r="CF1" s="211"/>
      <c r="CG1" s="211"/>
      <c r="CH1" s="211"/>
      <c r="CI1" s="211"/>
      <c r="CJ1" s="211"/>
      <c r="CK1" s="211"/>
      <c r="CL1" s="211"/>
      <c r="CM1" s="211"/>
      <c r="CN1" s="211"/>
      <c r="CO1" s="211"/>
      <c r="CP1" s="211"/>
      <c r="CQ1" s="211"/>
      <c r="CR1" s="211"/>
      <c r="CS1" s="211"/>
      <c r="CT1" s="211"/>
      <c r="CU1" s="211"/>
      <c r="CV1" s="211"/>
      <c r="CW1" s="211"/>
      <c r="CX1" s="211"/>
      <c r="CY1" s="211"/>
      <c r="CZ1" s="211"/>
      <c r="DA1" s="211"/>
      <c r="DB1" s="211"/>
      <c r="DC1" s="211"/>
      <c r="DD1" s="211"/>
      <c r="DE1" s="211"/>
      <c r="DF1" s="211"/>
      <c r="DG1" s="211"/>
      <c r="DH1" s="211"/>
      <c r="DI1" s="211"/>
      <c r="DJ1" s="211"/>
      <c r="DK1" s="211"/>
      <c r="DL1" s="211"/>
      <c r="DM1" s="211"/>
      <c r="DN1" s="211"/>
      <c r="DO1" s="211"/>
      <c r="DP1" s="211"/>
      <c r="DQ1" s="211"/>
      <c r="DR1" s="211"/>
      <c r="DS1" s="211"/>
      <c r="DT1" s="211"/>
      <c r="DU1" s="211"/>
      <c r="DV1" s="211"/>
      <c r="DW1" s="211"/>
      <c r="DX1" s="211"/>
      <c r="DY1" s="211"/>
      <c r="DZ1" s="211"/>
      <c r="EA1" s="211"/>
      <c r="EB1" s="211"/>
      <c r="EC1" s="211"/>
      <c r="ED1" s="211"/>
      <c r="EE1" s="211"/>
      <c r="EF1" s="211"/>
      <c r="EG1" s="211"/>
      <c r="EH1" s="211"/>
      <c r="EI1" s="211"/>
      <c r="EJ1" s="211"/>
      <c r="EK1" s="211"/>
      <c r="EL1" s="211"/>
      <c r="EM1" s="211"/>
      <c r="EN1" s="211"/>
      <c r="EO1" s="211"/>
      <c r="EP1" s="211"/>
      <c r="EQ1" s="211"/>
      <c r="ER1" s="211"/>
      <c r="ES1" s="211"/>
      <c r="ET1" s="211"/>
      <c r="EU1" s="211"/>
      <c r="EV1" s="211"/>
      <c r="EW1" s="211"/>
      <c r="EX1" s="210"/>
      <c r="EY1" s="210"/>
      <c r="EZ1" s="210"/>
      <c r="FA1" s="210"/>
      <c r="FB1" s="210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</row>
    <row r="2" spans="1:180" s="175" customFormat="1" ht="29.25" customHeight="1">
      <c r="A2" s="158"/>
      <c r="B2" s="158" t="s">
        <v>133</v>
      </c>
      <c r="C2" s="207" t="s">
        <v>132</v>
      </c>
      <c r="D2" s="205"/>
      <c r="E2" s="207" t="s">
        <v>131</v>
      </c>
      <c r="F2" s="206"/>
      <c r="G2" s="206"/>
      <c r="H2" s="206"/>
      <c r="I2" s="206"/>
      <c r="J2" s="205"/>
      <c r="K2" s="204" t="s">
        <v>130</v>
      </c>
      <c r="L2" s="204"/>
      <c r="M2" s="204"/>
      <c r="N2" s="204"/>
      <c r="O2" s="204"/>
      <c r="P2" s="203" t="s">
        <v>129</v>
      </c>
      <c r="Q2" s="202" t="s">
        <v>128</v>
      </c>
      <c r="R2" s="201"/>
      <c r="S2" s="201"/>
      <c r="T2" s="200"/>
      <c r="U2" s="199" t="s">
        <v>127</v>
      </c>
      <c r="V2" s="197"/>
      <c r="W2" s="199" t="s">
        <v>126</v>
      </c>
      <c r="X2" s="198"/>
      <c r="Y2" s="197"/>
      <c r="Z2" s="159" t="s">
        <v>125</v>
      </c>
      <c r="AA2" s="159"/>
      <c r="AB2" s="159" t="s">
        <v>124</v>
      </c>
      <c r="AC2" s="159"/>
      <c r="AD2" s="159" t="s">
        <v>118</v>
      </c>
      <c r="AE2" s="159"/>
      <c r="AF2" s="159"/>
      <c r="AG2" s="159"/>
      <c r="AH2" s="196" t="s">
        <v>123</v>
      </c>
      <c r="AI2" s="195" t="s">
        <v>122</v>
      </c>
      <c r="AJ2" s="159" t="s">
        <v>121</v>
      </c>
      <c r="AK2" s="159"/>
      <c r="AL2" s="159" t="s">
        <v>120</v>
      </c>
      <c r="AM2" s="159"/>
      <c r="AN2" s="194" t="s">
        <v>118</v>
      </c>
      <c r="AO2" s="193"/>
      <c r="AP2" s="192"/>
      <c r="AQ2" s="191" t="s">
        <v>119</v>
      </c>
      <c r="AR2" s="190"/>
      <c r="AS2" s="107" t="s">
        <v>118</v>
      </c>
      <c r="AT2" s="107"/>
      <c r="AU2" s="107"/>
      <c r="AV2" s="107"/>
      <c r="AW2" s="107"/>
      <c r="AX2" s="189" t="s">
        <v>117</v>
      </c>
      <c r="AY2" s="188"/>
      <c r="AZ2" s="188"/>
      <c r="BA2" s="187"/>
      <c r="BB2" s="107" t="s">
        <v>116</v>
      </c>
      <c r="BC2" s="154" t="s">
        <v>115</v>
      </c>
      <c r="BD2" s="154"/>
      <c r="BE2" s="143" t="s">
        <v>114</v>
      </c>
      <c r="BF2" s="142"/>
      <c r="BG2" s="142"/>
      <c r="BH2" s="141"/>
      <c r="BI2" s="186" t="s">
        <v>113</v>
      </c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4"/>
      <c r="BU2" s="184"/>
      <c r="BV2" s="184"/>
      <c r="BW2" s="184"/>
      <c r="BX2" s="101" t="s">
        <v>112</v>
      </c>
      <c r="BY2" s="101" t="s">
        <v>111</v>
      </c>
      <c r="BZ2" s="101" t="s">
        <v>110</v>
      </c>
      <c r="CA2" s="101" t="s">
        <v>109</v>
      </c>
      <c r="CB2" s="100"/>
      <c r="CC2" s="183" t="s">
        <v>108</v>
      </c>
      <c r="CD2" s="183"/>
      <c r="CE2" s="183"/>
      <c r="CF2" s="183"/>
      <c r="CG2" s="183"/>
      <c r="CH2" s="182"/>
      <c r="CI2" s="183" t="s">
        <v>107</v>
      </c>
      <c r="CJ2" s="183"/>
      <c r="CK2" s="183"/>
      <c r="CL2" s="183"/>
      <c r="CM2" s="183"/>
      <c r="CN2" s="183"/>
      <c r="CO2" s="183"/>
      <c r="CP2" s="183"/>
      <c r="CQ2" s="183"/>
      <c r="CR2" s="183"/>
      <c r="CS2" s="182"/>
      <c r="CT2" s="133" t="s">
        <v>106</v>
      </c>
      <c r="CU2" s="101" t="s">
        <v>105</v>
      </c>
      <c r="CV2" s="101"/>
      <c r="CW2" s="101"/>
      <c r="CX2" s="143" t="s">
        <v>104</v>
      </c>
      <c r="CY2" s="142"/>
      <c r="CZ2" s="142"/>
      <c r="DA2" s="141"/>
      <c r="DB2" s="144" t="s">
        <v>103</v>
      </c>
      <c r="DC2" s="143" t="s">
        <v>102</v>
      </c>
      <c r="DD2" s="142"/>
      <c r="DE2" s="142"/>
      <c r="DF2" s="141"/>
      <c r="DG2" s="181" t="s">
        <v>101</v>
      </c>
      <c r="DH2" s="180"/>
      <c r="DI2" s="143" t="s">
        <v>101</v>
      </c>
      <c r="DJ2" s="142"/>
      <c r="DK2" s="142"/>
      <c r="DL2" s="141"/>
      <c r="DM2" s="144" t="s">
        <v>100</v>
      </c>
      <c r="DN2" s="132" t="s">
        <v>99</v>
      </c>
      <c r="DO2" s="88" t="s">
        <v>98</v>
      </c>
      <c r="DP2" s="87" t="s">
        <v>74</v>
      </c>
      <c r="DQ2" s="87" t="s">
        <v>35</v>
      </c>
      <c r="DR2" s="87" t="s">
        <v>36</v>
      </c>
      <c r="DS2" s="176"/>
      <c r="DT2" s="176"/>
      <c r="DU2" s="176"/>
      <c r="DV2" s="176"/>
      <c r="DW2" s="176"/>
      <c r="DX2" s="176"/>
      <c r="DY2" s="176"/>
      <c r="DZ2" s="176"/>
      <c r="EA2" s="124" t="s">
        <v>97</v>
      </c>
      <c r="EB2" s="124"/>
      <c r="EC2" s="124"/>
      <c r="ED2" s="124"/>
      <c r="EE2" s="124"/>
      <c r="EF2" s="179" t="s">
        <v>96</v>
      </c>
      <c r="EG2" s="178"/>
      <c r="EH2" s="178"/>
      <c r="EI2" s="178"/>
      <c r="EJ2" s="178"/>
      <c r="EK2" s="178"/>
      <c r="EL2" s="178"/>
      <c r="EM2" s="178"/>
      <c r="EN2" s="178"/>
      <c r="EO2" s="178"/>
      <c r="EP2" s="178"/>
      <c r="EQ2" s="178"/>
      <c r="ER2" s="178"/>
      <c r="ES2" s="177"/>
      <c r="ET2" s="124" t="s">
        <v>95</v>
      </c>
      <c r="EU2" s="124"/>
      <c r="EV2" s="124"/>
      <c r="EW2" s="124"/>
      <c r="EX2" s="176"/>
      <c r="EY2" s="176"/>
      <c r="EZ2" s="176"/>
      <c r="FA2" s="176"/>
      <c r="FB2" s="176"/>
    </row>
    <row r="3" spans="1:180" s="80" customFormat="1" ht="34.15" customHeight="1">
      <c r="A3" s="123"/>
      <c r="B3" s="123"/>
      <c r="C3" s="174" t="s">
        <v>79</v>
      </c>
      <c r="D3" s="122" t="s">
        <v>78</v>
      </c>
      <c r="E3" s="173" t="s">
        <v>94</v>
      </c>
      <c r="F3" s="173"/>
      <c r="G3" s="173"/>
      <c r="H3" s="173"/>
      <c r="I3" s="172" t="s">
        <v>92</v>
      </c>
      <c r="J3" s="171"/>
      <c r="K3" s="170" t="s">
        <v>93</v>
      </c>
      <c r="L3" s="169"/>
      <c r="M3" s="168"/>
      <c r="N3" s="116" t="s">
        <v>92</v>
      </c>
      <c r="O3" s="116"/>
      <c r="P3" s="121"/>
      <c r="Q3" s="167"/>
      <c r="R3" s="166"/>
      <c r="S3" s="166"/>
      <c r="T3" s="165"/>
      <c r="U3" s="164"/>
      <c r="V3" s="162"/>
      <c r="W3" s="163" t="s">
        <v>91</v>
      </c>
      <c r="X3" s="162" t="s">
        <v>90</v>
      </c>
      <c r="Y3" s="162" t="s">
        <v>89</v>
      </c>
      <c r="Z3" s="118"/>
      <c r="AA3" s="118"/>
      <c r="AB3" s="118"/>
      <c r="AC3" s="117"/>
      <c r="AD3" s="116" t="s">
        <v>88</v>
      </c>
      <c r="AE3" s="158" t="s">
        <v>87</v>
      </c>
      <c r="AF3" s="158" t="s">
        <v>86</v>
      </c>
      <c r="AG3" s="116" t="s">
        <v>85</v>
      </c>
      <c r="AH3" s="161"/>
      <c r="AI3" s="160"/>
      <c r="AJ3" s="159"/>
      <c r="AK3" s="159"/>
      <c r="AL3" s="158" t="s">
        <v>45</v>
      </c>
      <c r="AM3" s="158" t="s">
        <v>44</v>
      </c>
      <c r="AN3" s="158" t="s">
        <v>69</v>
      </c>
      <c r="AO3" s="158" t="s">
        <v>70</v>
      </c>
      <c r="AP3" s="158" t="s">
        <v>71</v>
      </c>
      <c r="AQ3" s="157"/>
      <c r="AR3" s="156"/>
      <c r="AS3" s="107" t="s">
        <v>84</v>
      </c>
      <c r="AT3" s="107" t="s">
        <v>83</v>
      </c>
      <c r="AU3" s="107" t="s">
        <v>82</v>
      </c>
      <c r="AV3" s="109" t="s">
        <v>81</v>
      </c>
      <c r="AW3" s="155" t="s">
        <v>80</v>
      </c>
      <c r="AX3" s="107" t="s">
        <v>79</v>
      </c>
      <c r="AY3" s="107" t="s">
        <v>63</v>
      </c>
      <c r="AZ3" s="107" t="s">
        <v>78</v>
      </c>
      <c r="BA3" s="155" t="s">
        <v>77</v>
      </c>
      <c r="BB3" s="107"/>
      <c r="BC3" s="154"/>
      <c r="BD3" s="154"/>
      <c r="BE3" s="93"/>
      <c r="BF3" s="153"/>
      <c r="BG3" s="153"/>
      <c r="BH3" s="92"/>
      <c r="BI3" s="152" t="s">
        <v>74</v>
      </c>
      <c r="BJ3" s="151"/>
      <c r="BK3" s="151"/>
      <c r="BL3" s="150"/>
      <c r="BM3" s="152" t="s">
        <v>35</v>
      </c>
      <c r="BN3" s="151"/>
      <c r="BO3" s="151"/>
      <c r="BP3" s="150"/>
      <c r="BQ3" s="149" t="s">
        <v>75</v>
      </c>
      <c r="BR3" s="148"/>
      <c r="BS3" s="148"/>
      <c r="BT3" s="147"/>
      <c r="BU3" s="149" t="s">
        <v>76</v>
      </c>
      <c r="BV3" s="148"/>
      <c r="BW3" s="147"/>
      <c r="BX3" s="101"/>
      <c r="BY3" s="101"/>
      <c r="BZ3" s="101"/>
      <c r="CA3" s="101" t="s">
        <v>75</v>
      </c>
      <c r="CB3" s="100" t="s">
        <v>74</v>
      </c>
      <c r="CC3" s="145"/>
      <c r="CD3" s="145"/>
      <c r="CE3" s="144" t="s">
        <v>51</v>
      </c>
      <c r="CF3" s="146"/>
      <c r="CG3" s="145"/>
      <c r="CH3" s="144" t="s">
        <v>73</v>
      </c>
      <c r="CI3" s="143" t="s">
        <v>72</v>
      </c>
      <c r="CJ3" s="142"/>
      <c r="CK3" s="142"/>
      <c r="CL3" s="142"/>
      <c r="CM3" s="142"/>
      <c r="CN3" s="142"/>
      <c r="CO3" s="142"/>
      <c r="CP3" s="142"/>
      <c r="CQ3" s="142"/>
      <c r="CR3" s="142"/>
      <c r="CS3" s="141"/>
      <c r="CT3" s="133"/>
      <c r="CU3" s="140"/>
      <c r="CV3" s="140"/>
      <c r="CW3" s="140"/>
      <c r="CX3" s="139"/>
      <c r="CY3" s="138"/>
      <c r="CZ3" s="138"/>
      <c r="DA3" s="137"/>
      <c r="DB3" s="133"/>
      <c r="DC3" s="139"/>
      <c r="DD3" s="138"/>
      <c r="DE3" s="138"/>
      <c r="DF3" s="137"/>
      <c r="DG3" s="136"/>
      <c r="DH3" s="135"/>
      <c r="DI3" s="135"/>
      <c r="DJ3" s="135"/>
      <c r="DK3" s="135"/>
      <c r="DL3" s="134"/>
      <c r="DM3" s="133"/>
      <c r="DN3" s="132"/>
      <c r="DO3" s="88"/>
      <c r="DP3" s="87"/>
      <c r="DQ3" s="87"/>
      <c r="DR3" s="87"/>
      <c r="DS3" s="81"/>
      <c r="DT3" s="81"/>
      <c r="DU3" s="81"/>
      <c r="DV3" s="81"/>
      <c r="DW3" s="81"/>
      <c r="DX3" s="81"/>
      <c r="DY3" s="81"/>
      <c r="DZ3" s="81"/>
      <c r="EA3" s="124"/>
      <c r="EB3" s="124"/>
      <c r="EC3" s="124"/>
      <c r="ED3" s="124"/>
      <c r="EE3" s="124"/>
      <c r="EF3" s="131" t="s">
        <v>71</v>
      </c>
      <c r="EG3" s="130"/>
      <c r="EH3" s="130"/>
      <c r="EI3" s="130"/>
      <c r="EJ3" s="129"/>
      <c r="EK3" s="128" t="s">
        <v>70</v>
      </c>
      <c r="EL3" s="127"/>
      <c r="EM3" s="127"/>
      <c r="EN3" s="127"/>
      <c r="EO3" s="126"/>
      <c r="EP3" s="125" t="s">
        <v>69</v>
      </c>
      <c r="EQ3" s="125"/>
      <c r="ER3" s="125"/>
      <c r="ES3" s="125"/>
      <c r="ET3" s="124"/>
      <c r="EU3" s="124"/>
      <c r="EV3" s="124"/>
      <c r="EW3" s="124"/>
      <c r="EX3" s="81"/>
      <c r="EY3" s="81"/>
      <c r="EZ3" s="81"/>
      <c r="FA3" s="81"/>
      <c r="FB3" s="81"/>
    </row>
    <row r="4" spans="1:180" s="80" customFormat="1" ht="52.5" customHeight="1">
      <c r="A4" s="111"/>
      <c r="B4" s="123"/>
      <c r="C4" s="81" t="s">
        <v>44</v>
      </c>
      <c r="D4" s="82" t="s">
        <v>44</v>
      </c>
      <c r="E4" s="122" t="s">
        <v>45</v>
      </c>
      <c r="F4" s="122" t="s">
        <v>44</v>
      </c>
      <c r="G4" s="122" t="s">
        <v>43</v>
      </c>
      <c r="H4" s="122" t="s">
        <v>67</v>
      </c>
      <c r="I4" s="122" t="s">
        <v>45</v>
      </c>
      <c r="J4" s="122" t="s">
        <v>44</v>
      </c>
      <c r="K4" s="117" t="s">
        <v>45</v>
      </c>
      <c r="L4" s="117" t="s">
        <v>44</v>
      </c>
      <c r="M4" s="118" t="s">
        <v>68</v>
      </c>
      <c r="N4" s="118" t="s">
        <v>45</v>
      </c>
      <c r="O4" s="118" t="s">
        <v>44</v>
      </c>
      <c r="P4" s="121"/>
      <c r="Q4" s="119" t="s">
        <v>45</v>
      </c>
      <c r="R4" s="120" t="s">
        <v>44</v>
      </c>
      <c r="S4" s="120" t="s">
        <v>43</v>
      </c>
      <c r="T4" s="120" t="s">
        <v>67</v>
      </c>
      <c r="U4" s="75" t="s">
        <v>45</v>
      </c>
      <c r="V4" s="75" t="s">
        <v>44</v>
      </c>
      <c r="W4" s="119" t="s">
        <v>66</v>
      </c>
      <c r="X4" s="75" t="s">
        <v>65</v>
      </c>
      <c r="Y4" s="78"/>
      <c r="Z4" s="118" t="s">
        <v>45</v>
      </c>
      <c r="AA4" s="118" t="s">
        <v>44</v>
      </c>
      <c r="AB4" s="118" t="s">
        <v>45</v>
      </c>
      <c r="AC4" s="117" t="s">
        <v>44</v>
      </c>
      <c r="AD4" s="116"/>
      <c r="AE4" s="111"/>
      <c r="AF4" s="111"/>
      <c r="AG4" s="116"/>
      <c r="AH4" s="115"/>
      <c r="AI4" s="114"/>
      <c r="AJ4" s="113" t="s">
        <v>45</v>
      </c>
      <c r="AK4" s="112" t="s">
        <v>44</v>
      </c>
      <c r="AL4" s="111"/>
      <c r="AM4" s="111"/>
      <c r="AN4" s="111"/>
      <c r="AO4" s="111"/>
      <c r="AP4" s="111"/>
      <c r="AQ4" s="110" t="s">
        <v>45</v>
      </c>
      <c r="AR4" s="110" t="s">
        <v>44</v>
      </c>
      <c r="AS4" s="107"/>
      <c r="AT4" s="107"/>
      <c r="AU4" s="107"/>
      <c r="AV4" s="109"/>
      <c r="AW4" s="108"/>
      <c r="AX4" s="107"/>
      <c r="AY4" s="107"/>
      <c r="AZ4" s="107"/>
      <c r="BA4" s="108"/>
      <c r="BB4" s="107"/>
      <c r="BC4" s="84" t="s">
        <v>64</v>
      </c>
      <c r="BD4" s="83" t="s">
        <v>63</v>
      </c>
      <c r="BE4" s="106" t="s">
        <v>45</v>
      </c>
      <c r="BF4" s="94" t="s">
        <v>44</v>
      </c>
      <c r="BG4" s="94" t="s">
        <v>43</v>
      </c>
      <c r="BH4" s="94" t="s">
        <v>61</v>
      </c>
      <c r="BI4" s="94" t="s">
        <v>45</v>
      </c>
      <c r="BJ4" s="106" t="s">
        <v>44</v>
      </c>
      <c r="BK4" s="106" t="s">
        <v>43</v>
      </c>
      <c r="BL4" s="103" t="s">
        <v>62</v>
      </c>
      <c r="BM4" s="106" t="s">
        <v>45</v>
      </c>
      <c r="BN4" s="105" t="s">
        <v>44</v>
      </c>
      <c r="BO4" s="106" t="s">
        <v>43</v>
      </c>
      <c r="BP4" s="103" t="s">
        <v>62</v>
      </c>
      <c r="BQ4" s="105" t="s">
        <v>45</v>
      </c>
      <c r="BR4" s="104" t="s">
        <v>44</v>
      </c>
      <c r="BS4" s="103" t="s">
        <v>43</v>
      </c>
      <c r="BT4" s="103" t="s">
        <v>61</v>
      </c>
      <c r="BU4" s="103" t="s">
        <v>45</v>
      </c>
      <c r="BV4" s="102" t="s">
        <v>44</v>
      </c>
      <c r="BW4" s="102" t="s">
        <v>60</v>
      </c>
      <c r="BX4" s="101"/>
      <c r="BY4" s="101"/>
      <c r="BZ4" s="101"/>
      <c r="CA4" s="101"/>
      <c r="CB4" s="100"/>
      <c r="CC4" s="99" t="s">
        <v>59</v>
      </c>
      <c r="CD4" s="99" t="s">
        <v>47</v>
      </c>
      <c r="CE4" s="90"/>
      <c r="CF4" s="99" t="s">
        <v>50</v>
      </c>
      <c r="CG4" s="99" t="s">
        <v>58</v>
      </c>
      <c r="CH4" s="90"/>
      <c r="CI4" s="96" t="s">
        <v>57</v>
      </c>
      <c r="CJ4" s="98"/>
      <c r="CK4" s="97" t="s">
        <v>56</v>
      </c>
      <c r="CL4" s="96" t="s">
        <v>55</v>
      </c>
      <c r="CM4" s="95" t="s">
        <v>54</v>
      </c>
      <c r="CN4" s="94" t="s">
        <v>53</v>
      </c>
      <c r="CO4" s="94" t="s">
        <v>52</v>
      </c>
      <c r="CP4" s="94" t="s">
        <v>51</v>
      </c>
      <c r="CQ4" s="94" t="s">
        <v>50</v>
      </c>
      <c r="CR4" s="94" t="s">
        <v>49</v>
      </c>
      <c r="CS4" s="94" t="s">
        <v>48</v>
      </c>
      <c r="CT4" s="90"/>
      <c r="CU4" s="91" t="s">
        <v>45</v>
      </c>
      <c r="CV4" s="91" t="s">
        <v>44</v>
      </c>
      <c r="CW4" s="91" t="s">
        <v>43</v>
      </c>
      <c r="CX4" s="95" t="s">
        <v>45</v>
      </c>
      <c r="CY4" s="95" t="s">
        <v>44</v>
      </c>
      <c r="CZ4" s="95" t="s">
        <v>43</v>
      </c>
      <c r="DA4" s="95" t="s">
        <v>47</v>
      </c>
      <c r="DB4" s="90"/>
      <c r="DC4" s="94" t="s">
        <v>46</v>
      </c>
      <c r="DD4" s="95" t="s">
        <v>45</v>
      </c>
      <c r="DE4" s="94" t="s">
        <v>44</v>
      </c>
      <c r="DF4" s="94" t="s">
        <v>43</v>
      </c>
      <c r="DG4" s="93" t="s">
        <v>42</v>
      </c>
      <c r="DH4" s="92"/>
      <c r="DI4" s="93" t="s">
        <v>41</v>
      </c>
      <c r="DJ4" s="92"/>
      <c r="DK4" s="91" t="s">
        <v>40</v>
      </c>
      <c r="DL4" s="91" t="s">
        <v>39</v>
      </c>
      <c r="DM4" s="90"/>
      <c r="DN4" s="89"/>
      <c r="DO4" s="88"/>
      <c r="DP4" s="87"/>
      <c r="DQ4" s="87"/>
      <c r="DR4" s="87"/>
      <c r="DS4" s="81" t="s">
        <v>38</v>
      </c>
      <c r="DT4" s="86" t="s">
        <v>37</v>
      </c>
      <c r="DU4" s="81" t="s">
        <v>36</v>
      </c>
      <c r="DV4" s="81" t="s">
        <v>35</v>
      </c>
      <c r="DW4" s="81" t="s">
        <v>34</v>
      </c>
      <c r="DX4" s="81"/>
      <c r="DY4" s="81" t="s">
        <v>33</v>
      </c>
      <c r="DZ4" s="81"/>
      <c r="EA4" s="85" t="s">
        <v>30</v>
      </c>
      <c r="EB4" s="85" t="s">
        <v>32</v>
      </c>
      <c r="EC4" s="85" t="s">
        <v>29</v>
      </c>
      <c r="ED4" s="82" t="s">
        <v>28</v>
      </c>
      <c r="EE4" s="82" t="s">
        <v>27</v>
      </c>
      <c r="EF4" s="85" t="s">
        <v>30</v>
      </c>
      <c r="EG4" s="85" t="s">
        <v>32</v>
      </c>
      <c r="EH4" s="85" t="s">
        <v>29</v>
      </c>
      <c r="EI4" s="82" t="s">
        <v>28</v>
      </c>
      <c r="EJ4" s="82" t="s">
        <v>27</v>
      </c>
      <c r="EK4" s="85" t="s">
        <v>30</v>
      </c>
      <c r="EL4" s="85" t="s">
        <v>31</v>
      </c>
      <c r="EM4" s="85" t="s">
        <v>29</v>
      </c>
      <c r="EN4" s="82" t="s">
        <v>28</v>
      </c>
      <c r="EO4" s="82" t="s">
        <v>27</v>
      </c>
      <c r="EP4" s="85" t="s">
        <v>30</v>
      </c>
      <c r="EQ4" s="85" t="s">
        <v>29</v>
      </c>
      <c r="ER4" s="82" t="s">
        <v>28</v>
      </c>
      <c r="ES4" s="82" t="s">
        <v>27</v>
      </c>
      <c r="ET4" s="84" t="s">
        <v>30</v>
      </c>
      <c r="EU4" s="84" t="s">
        <v>29</v>
      </c>
      <c r="EV4" s="83" t="s">
        <v>28</v>
      </c>
      <c r="EW4" s="82" t="s">
        <v>27</v>
      </c>
      <c r="EX4" s="81"/>
      <c r="EY4" s="81" t="s">
        <v>26</v>
      </c>
      <c r="EZ4" s="81" t="s">
        <v>25</v>
      </c>
      <c r="FA4" s="81"/>
      <c r="FB4" s="81"/>
    </row>
    <row r="5" spans="1:180" s="44" customFormat="1" ht="29.25" customHeight="1">
      <c r="A5" s="49">
        <v>1</v>
      </c>
      <c r="B5" s="71" t="s">
        <v>24</v>
      </c>
      <c r="C5" s="56">
        <v>500</v>
      </c>
      <c r="D5" s="36"/>
      <c r="E5" s="13">
        <v>6100</v>
      </c>
      <c r="F5" s="36">
        <v>6100</v>
      </c>
      <c r="G5" s="36">
        <f>F5/E5*100</f>
        <v>100</v>
      </c>
      <c r="H5" s="13">
        <f>F5-EY5</f>
        <v>0</v>
      </c>
      <c r="I5" s="13">
        <v>3647</v>
      </c>
      <c r="J5" s="36">
        <v>3647</v>
      </c>
      <c r="K5" s="55">
        <v>1500</v>
      </c>
      <c r="L5" s="22">
        <v>1279</v>
      </c>
      <c r="M5" s="22"/>
      <c r="N5" s="13">
        <v>3647</v>
      </c>
      <c r="O5" s="22">
        <v>3647</v>
      </c>
      <c r="P5" s="62"/>
      <c r="Q5" s="54">
        <v>5204</v>
      </c>
      <c r="R5" s="62">
        <v>5204</v>
      </c>
      <c r="S5" s="24">
        <f>R5/Q5*100</f>
        <v>100</v>
      </c>
      <c r="T5" s="24">
        <f>R5-EZ5</f>
        <v>0</v>
      </c>
      <c r="U5" s="22"/>
      <c r="V5" s="62"/>
      <c r="W5" s="79"/>
      <c r="X5" s="62"/>
      <c r="Y5" s="78"/>
      <c r="Z5" s="76">
        <v>465</v>
      </c>
      <c r="AA5" s="77">
        <v>465</v>
      </c>
      <c r="AB5" s="76">
        <v>289</v>
      </c>
      <c r="AC5" s="52">
        <v>289</v>
      </c>
      <c r="AD5" s="52">
        <v>289</v>
      </c>
      <c r="AE5" s="52"/>
      <c r="AF5" s="52"/>
      <c r="AG5" s="52"/>
      <c r="AH5" s="49"/>
      <c r="AI5" s="49"/>
      <c r="AJ5" s="50">
        <v>150</v>
      </c>
      <c r="AK5" s="49">
        <v>82</v>
      </c>
      <c r="AL5" s="50"/>
      <c r="AM5" s="49"/>
      <c r="AN5" s="49"/>
      <c r="AO5" s="49"/>
      <c r="AP5" s="49"/>
      <c r="AQ5" s="50">
        <v>500</v>
      </c>
      <c r="AR5" s="49">
        <v>500</v>
      </c>
      <c r="AS5" s="49"/>
      <c r="AT5" s="49"/>
      <c r="AU5" s="49"/>
      <c r="AV5" s="49"/>
      <c r="AW5" s="17"/>
      <c r="AX5" s="58"/>
      <c r="AY5" s="17"/>
      <c r="AZ5" s="17"/>
      <c r="BA5" s="17"/>
      <c r="BB5" s="17">
        <v>475</v>
      </c>
      <c r="BC5" s="17"/>
      <c r="BD5" s="17"/>
      <c r="BE5" s="17">
        <v>4823</v>
      </c>
      <c r="BF5" s="17">
        <v>4736</v>
      </c>
      <c r="BG5" s="18">
        <f>BF5/BE5*100</f>
        <v>98.196143479162345</v>
      </c>
      <c r="BH5" s="18">
        <f>BF5-DO5</f>
        <v>0</v>
      </c>
      <c r="BI5" s="17">
        <v>3100</v>
      </c>
      <c r="BJ5" s="17">
        <v>3250</v>
      </c>
      <c r="BK5" s="18">
        <f>BJ5/BI5*100</f>
        <v>104.83870967741935</v>
      </c>
      <c r="BL5" s="18">
        <f>BJ5-DP5</f>
        <v>0</v>
      </c>
      <c r="BM5" s="17">
        <v>7800</v>
      </c>
      <c r="BN5" s="18">
        <v>20205</v>
      </c>
      <c r="BO5" s="18">
        <f>BN5/BM5*100</f>
        <v>259.03846153846155</v>
      </c>
      <c r="BP5" s="18">
        <f>BN5-DQ5</f>
        <v>1007</v>
      </c>
      <c r="BQ5" s="17">
        <v>22780</v>
      </c>
      <c r="BR5" s="17">
        <v>15691</v>
      </c>
      <c r="BS5" s="18">
        <f>BR5/BQ5*100</f>
        <v>68.880597014925371</v>
      </c>
      <c r="BT5" s="17">
        <f>BR5-DR5</f>
        <v>13690</v>
      </c>
      <c r="BU5" s="17">
        <v>4000</v>
      </c>
      <c r="BV5" s="17">
        <v>3296</v>
      </c>
      <c r="BW5" s="17">
        <v>6604</v>
      </c>
      <c r="BX5" s="17"/>
      <c r="BY5" s="20">
        <f>((BJ5*0.45)+(BN5*0.35)+(BR5/1.33*0.17)+(BV5*0.2))/DN5*10</f>
        <v>30.716035494660954</v>
      </c>
      <c r="BZ5" s="20">
        <f>(BL5*0.45+BP5*0.35+(BT5/1.33*0.17))/DN5*10</f>
        <v>5.7660439496987124</v>
      </c>
      <c r="CA5" s="20"/>
      <c r="CB5" s="20"/>
      <c r="CC5" s="18">
        <v>6604</v>
      </c>
      <c r="CD5" s="18">
        <f>CC5-DY5</f>
        <v>0</v>
      </c>
      <c r="CE5" s="18">
        <f>CI5-CC5</f>
        <v>0</v>
      </c>
      <c r="CF5" s="18">
        <f>CC5/CI5*100</f>
        <v>100</v>
      </c>
      <c r="CG5" s="18">
        <v>9906</v>
      </c>
      <c r="CH5" s="20">
        <f>CG5/CC5*10</f>
        <v>15</v>
      </c>
      <c r="CI5" s="18">
        <v>6604</v>
      </c>
      <c r="CJ5" s="18">
        <v>1004</v>
      </c>
      <c r="CK5" s="64">
        <v>1004</v>
      </c>
      <c r="CL5" s="64">
        <v>3017</v>
      </c>
      <c r="CM5" s="20"/>
      <c r="CN5" s="18">
        <v>3587</v>
      </c>
      <c r="CO5" s="18">
        <f>CN5-DS5</f>
        <v>0</v>
      </c>
      <c r="CP5" s="18">
        <f>CI5-CM5-CN5-CL5</f>
        <v>0</v>
      </c>
      <c r="CQ5" s="18">
        <f>(CN5+CM5)/CI5*100</f>
        <v>54.315566323440336</v>
      </c>
      <c r="CR5" s="18">
        <v>6021</v>
      </c>
      <c r="CS5" s="20">
        <f>CR5/CN5*10</f>
        <v>16.785614719821577</v>
      </c>
      <c r="CT5" s="19"/>
      <c r="CU5" s="19"/>
      <c r="CV5" s="19"/>
      <c r="CW5" s="19"/>
      <c r="CX5" s="48">
        <v>5000</v>
      </c>
      <c r="CY5" s="47">
        <v>6100</v>
      </c>
      <c r="CZ5" s="19">
        <f>CY5/CX5*100</f>
        <v>122</v>
      </c>
      <c r="DA5" s="19">
        <f>CY5-EY5</f>
        <v>0</v>
      </c>
      <c r="DB5" s="19">
        <v>1500</v>
      </c>
      <c r="DC5" s="19">
        <f>DD5*1.3027</f>
        <v>1823.78</v>
      </c>
      <c r="DD5" s="19">
        <v>1400</v>
      </c>
      <c r="DE5" s="19">
        <v>1500</v>
      </c>
      <c r="DF5" s="19">
        <f>DE5/DC5*100</f>
        <v>82.246762219127305</v>
      </c>
      <c r="DG5" s="19">
        <v>332</v>
      </c>
      <c r="DH5" s="19">
        <v>335</v>
      </c>
      <c r="DI5" s="19">
        <v>1769</v>
      </c>
      <c r="DJ5" s="19">
        <v>1769</v>
      </c>
      <c r="DK5" s="19"/>
      <c r="DL5" s="19">
        <v>17.2</v>
      </c>
      <c r="DM5" s="19">
        <v>0</v>
      </c>
      <c r="DN5" s="45">
        <v>3646</v>
      </c>
      <c r="DO5" s="17">
        <v>4736</v>
      </c>
      <c r="DP5" s="17">
        <v>3250</v>
      </c>
      <c r="DQ5" s="18">
        <v>19198</v>
      </c>
      <c r="DR5" s="17">
        <v>2001</v>
      </c>
      <c r="DS5" s="18">
        <v>3587</v>
      </c>
      <c r="DT5" s="17">
        <v>0</v>
      </c>
      <c r="DY5" s="18">
        <v>6604</v>
      </c>
      <c r="EA5" s="63">
        <v>110</v>
      </c>
      <c r="EB5" s="63"/>
      <c r="EC5" s="63">
        <v>110</v>
      </c>
      <c r="ED5" s="17">
        <v>2118</v>
      </c>
      <c r="EE5" s="18">
        <f>ED5/EC5*10</f>
        <v>192.54545454545453</v>
      </c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Y5" s="36">
        <v>6100</v>
      </c>
      <c r="EZ5" s="62">
        <v>5204</v>
      </c>
    </row>
    <row r="6" spans="1:180" s="44" customFormat="1" ht="29.25" customHeight="1">
      <c r="A6" s="49">
        <v>2</v>
      </c>
      <c r="B6" s="71" t="s">
        <v>23</v>
      </c>
      <c r="C6" s="56"/>
      <c r="D6" s="36"/>
      <c r="E6" s="13">
        <v>896</v>
      </c>
      <c r="F6" s="36">
        <v>896</v>
      </c>
      <c r="G6" s="36">
        <f>F6/E6*100</f>
        <v>100</v>
      </c>
      <c r="H6" s="13">
        <f>F6-EY6</f>
        <v>0</v>
      </c>
      <c r="I6" s="13">
        <v>0</v>
      </c>
      <c r="J6" s="36"/>
      <c r="K6" s="55">
        <v>0</v>
      </c>
      <c r="L6" s="22"/>
      <c r="M6" s="22"/>
      <c r="N6" s="13">
        <v>0</v>
      </c>
      <c r="O6" s="22"/>
      <c r="P6" s="62"/>
      <c r="Q6" s="54">
        <v>896</v>
      </c>
      <c r="R6" s="22">
        <v>896</v>
      </c>
      <c r="S6" s="24">
        <f>R6/Q6*100</f>
        <v>100</v>
      </c>
      <c r="T6" s="24">
        <f>R6-EZ6</f>
        <v>0</v>
      </c>
      <c r="U6" s="22"/>
      <c r="V6" s="62"/>
      <c r="W6" s="68"/>
      <c r="X6" s="62"/>
      <c r="Y6" s="75"/>
      <c r="Z6" s="53"/>
      <c r="AA6" s="49"/>
      <c r="AB6" s="53">
        <v>0</v>
      </c>
      <c r="AC6" s="52"/>
      <c r="AD6" s="51"/>
      <c r="AE6" s="51"/>
      <c r="AF6" s="51"/>
      <c r="AG6" s="51"/>
      <c r="AH6" s="49"/>
      <c r="AI6" s="49"/>
      <c r="AJ6" s="50"/>
      <c r="AK6" s="49"/>
      <c r="AL6" s="50"/>
      <c r="AM6" s="49"/>
      <c r="AN6" s="49"/>
      <c r="AO6" s="49"/>
      <c r="AP6" s="49"/>
      <c r="AQ6" s="50">
        <v>0</v>
      </c>
      <c r="AR6" s="66"/>
      <c r="AS6" s="49"/>
      <c r="AT6" s="49"/>
      <c r="AU6" s="49"/>
      <c r="AV6" s="17"/>
      <c r="AW6" s="17"/>
      <c r="AX6" s="58"/>
      <c r="AY6" s="17"/>
      <c r="AZ6" s="17"/>
      <c r="BA6" s="17"/>
      <c r="BB6" s="17"/>
      <c r="BC6" s="17"/>
      <c r="BD6" s="17"/>
      <c r="BE6" s="17"/>
      <c r="BF6" s="17"/>
      <c r="BG6" s="18"/>
      <c r="BH6" s="18">
        <f>BF6-DO6</f>
        <v>0</v>
      </c>
      <c r="BI6" s="17"/>
      <c r="BJ6" s="17"/>
      <c r="BK6" s="18"/>
      <c r="BL6" s="18">
        <f>BJ6-DP6</f>
        <v>0</v>
      </c>
      <c r="BM6" s="17"/>
      <c r="BN6" s="17"/>
      <c r="BO6" s="18"/>
      <c r="BP6" s="18">
        <f>BN6-DQ6</f>
        <v>0</v>
      </c>
      <c r="BQ6" s="17"/>
      <c r="BR6" s="17"/>
      <c r="BS6" s="18"/>
      <c r="BT6" s="17">
        <f>BR6-DR6</f>
        <v>0</v>
      </c>
      <c r="BU6" s="17"/>
      <c r="BV6" s="17"/>
      <c r="BW6" s="17"/>
      <c r="BX6" s="17"/>
      <c r="BY6" s="20"/>
      <c r="BZ6" s="20"/>
      <c r="CA6" s="20"/>
      <c r="CB6" s="20"/>
      <c r="CC6" s="18">
        <v>896</v>
      </c>
      <c r="CD6" s="18">
        <f>CC6-DY6</f>
        <v>0</v>
      </c>
      <c r="CE6" s="18">
        <f>CI6-CC6</f>
        <v>0</v>
      </c>
      <c r="CF6" s="18">
        <f>CC6/CI6*100</f>
        <v>100</v>
      </c>
      <c r="CG6" s="18">
        <v>1294</v>
      </c>
      <c r="CH6" s="20">
        <f>CG6/CC6*10</f>
        <v>14.441964285714286</v>
      </c>
      <c r="CI6" s="18">
        <v>896</v>
      </c>
      <c r="CJ6" s="18"/>
      <c r="CK6" s="18"/>
      <c r="CL6" s="64">
        <v>538</v>
      </c>
      <c r="CM6" s="20"/>
      <c r="CN6" s="18">
        <v>358</v>
      </c>
      <c r="CO6" s="18">
        <f>CN6-DS6</f>
        <v>0</v>
      </c>
      <c r="CP6" s="18">
        <f>CI6-CM6-CN6-CL6</f>
        <v>0</v>
      </c>
      <c r="CQ6" s="18">
        <f>(CN6+CM6)/CI6*100</f>
        <v>39.955357142857146</v>
      </c>
      <c r="CR6" s="18">
        <v>501</v>
      </c>
      <c r="CS6" s="20">
        <f>CR6/CN6*10</f>
        <v>13.994413407821229</v>
      </c>
      <c r="CT6" s="19"/>
      <c r="CU6" s="46"/>
      <c r="CV6" s="46"/>
      <c r="CW6" s="46"/>
      <c r="CX6" s="48">
        <v>896</v>
      </c>
      <c r="CY6" s="47">
        <v>896</v>
      </c>
      <c r="CZ6" s="19">
        <f>CY6/CX6*100</f>
        <v>100</v>
      </c>
      <c r="DA6" s="19">
        <f>CY6-EY6</f>
        <v>0</v>
      </c>
      <c r="DB6" s="46"/>
      <c r="DC6" s="19">
        <f>DD6*1.3027</f>
        <v>0</v>
      </c>
      <c r="DD6" s="46"/>
      <c r="DE6" s="46"/>
      <c r="DF6" s="19"/>
      <c r="DG6" s="46"/>
      <c r="DH6" s="46"/>
      <c r="DI6" s="19">
        <v>276</v>
      </c>
      <c r="DJ6" s="19">
        <v>276</v>
      </c>
      <c r="DK6" s="19"/>
      <c r="DL6" s="19"/>
      <c r="DM6" s="19">
        <v>0</v>
      </c>
      <c r="DN6" s="45"/>
      <c r="DO6" s="17"/>
      <c r="DP6" s="17"/>
      <c r="DQ6" s="17"/>
      <c r="DR6" s="17"/>
      <c r="DS6" s="18">
        <v>358</v>
      </c>
      <c r="DT6" s="17"/>
      <c r="DY6" s="18">
        <v>896</v>
      </c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Y6" s="36">
        <v>896</v>
      </c>
      <c r="EZ6" s="22">
        <v>896</v>
      </c>
    </row>
    <row r="7" spans="1:180" s="44" customFormat="1" ht="29.25" customHeight="1">
      <c r="A7" s="49">
        <v>3</v>
      </c>
      <c r="B7" s="71" t="s">
        <v>22</v>
      </c>
      <c r="C7" s="56">
        <v>300</v>
      </c>
      <c r="D7" s="36"/>
      <c r="E7" s="13">
        <v>1800</v>
      </c>
      <c r="F7" s="36">
        <v>1800</v>
      </c>
      <c r="G7" s="36">
        <f>F7/E7*100</f>
        <v>100</v>
      </c>
      <c r="H7" s="13">
        <f>F7-EY7</f>
        <v>0</v>
      </c>
      <c r="I7" s="13">
        <v>1614</v>
      </c>
      <c r="J7" s="36">
        <v>1614</v>
      </c>
      <c r="K7" s="55">
        <v>521</v>
      </c>
      <c r="L7" s="22">
        <v>521</v>
      </c>
      <c r="M7" s="22"/>
      <c r="N7" s="13">
        <v>1614</v>
      </c>
      <c r="O7" s="22"/>
      <c r="P7" s="62"/>
      <c r="Q7" s="54">
        <v>1267</v>
      </c>
      <c r="R7" s="62">
        <v>1267</v>
      </c>
      <c r="S7" s="24">
        <f>R7/Q7*100</f>
        <v>100</v>
      </c>
      <c r="T7" s="24">
        <f>R7-EZ7</f>
        <v>0</v>
      </c>
      <c r="U7" s="22"/>
      <c r="V7" s="62"/>
      <c r="W7" s="68"/>
      <c r="X7" s="62"/>
      <c r="Y7" s="62"/>
      <c r="Z7" s="53">
        <v>300</v>
      </c>
      <c r="AA7" s="49">
        <v>256</v>
      </c>
      <c r="AB7" s="53">
        <v>0</v>
      </c>
      <c r="AC7" s="61"/>
      <c r="AD7" s="51"/>
      <c r="AE7" s="51"/>
      <c r="AF7" s="51"/>
      <c r="AG7" s="51"/>
      <c r="AH7" s="49"/>
      <c r="AI7" s="49"/>
      <c r="AJ7" s="50"/>
      <c r="AK7" s="49"/>
      <c r="AL7" s="50"/>
      <c r="AM7" s="49"/>
      <c r="AN7" s="49"/>
      <c r="AO7" s="49"/>
      <c r="AP7" s="49"/>
      <c r="AQ7" s="50">
        <v>750</v>
      </c>
      <c r="AR7" s="49">
        <v>750</v>
      </c>
      <c r="AS7" s="49"/>
      <c r="AT7" s="49"/>
      <c r="AU7" s="49"/>
      <c r="AV7" s="17"/>
      <c r="AW7" s="17"/>
      <c r="AX7" s="58"/>
      <c r="AY7" s="17"/>
      <c r="AZ7" s="17"/>
      <c r="BA7" s="58"/>
      <c r="BB7" s="17">
        <v>320</v>
      </c>
      <c r="BC7" s="17"/>
      <c r="BD7" s="17"/>
      <c r="BE7" s="17">
        <v>1797</v>
      </c>
      <c r="BF7" s="17">
        <v>1765</v>
      </c>
      <c r="BG7" s="18">
        <f>BF7/BE7*100</f>
        <v>98.219254312743459</v>
      </c>
      <c r="BH7" s="18">
        <f>BF7-DO7</f>
        <v>0</v>
      </c>
      <c r="BI7" s="17">
        <v>1400</v>
      </c>
      <c r="BJ7" s="17">
        <v>1060</v>
      </c>
      <c r="BK7" s="18">
        <f>BJ7/BI7*100</f>
        <v>75.714285714285708</v>
      </c>
      <c r="BL7" s="18">
        <f>BJ7-DP7</f>
        <v>0</v>
      </c>
      <c r="BM7" s="17">
        <v>3500</v>
      </c>
      <c r="BN7" s="18">
        <v>5381</v>
      </c>
      <c r="BO7" s="18">
        <f>BN7/BM7*100</f>
        <v>153.74285714285713</v>
      </c>
      <c r="BP7" s="18">
        <f>BN7-DQ7</f>
        <v>0</v>
      </c>
      <c r="BQ7" s="17">
        <v>10620</v>
      </c>
      <c r="BR7" s="17">
        <v>11934</v>
      </c>
      <c r="BS7" s="18">
        <f>BR7/BQ7*100</f>
        <v>112.37288135593219</v>
      </c>
      <c r="BT7" s="17">
        <f>BR7-DR7</f>
        <v>7624</v>
      </c>
      <c r="BU7" s="17">
        <v>1300</v>
      </c>
      <c r="BV7" s="17">
        <v>1580</v>
      </c>
      <c r="BW7" s="17">
        <v>1585</v>
      </c>
      <c r="BX7" s="18">
        <v>666</v>
      </c>
      <c r="BY7" s="20">
        <f>((BJ7*0.45)+(BN7*0.35)+(BR7/1.33*0.17)+(BV7*0.2))/DN7*10</f>
        <v>27.213396996376954</v>
      </c>
      <c r="BZ7" s="20">
        <f>(BL7*0.45+BP7*0.35+(BT7/1.33*0.17))/DN7*10</f>
        <v>6.3115041489734702</v>
      </c>
      <c r="CA7" s="20"/>
      <c r="CB7" s="20"/>
      <c r="CC7" s="18">
        <v>1788</v>
      </c>
      <c r="CD7" s="18">
        <f>CC7-DY7</f>
        <v>0</v>
      </c>
      <c r="CE7" s="18">
        <f>CI7-CC7</f>
        <v>0</v>
      </c>
      <c r="CF7" s="18">
        <f>CC7/CI7*100</f>
        <v>100</v>
      </c>
      <c r="CG7" s="18">
        <v>2866</v>
      </c>
      <c r="CH7" s="20">
        <f>CG7/CC7*10</f>
        <v>16.029082774049218</v>
      </c>
      <c r="CI7" s="18">
        <v>1788</v>
      </c>
      <c r="CJ7" s="18">
        <v>400</v>
      </c>
      <c r="CK7" s="64">
        <v>400</v>
      </c>
      <c r="CL7" s="64">
        <v>912</v>
      </c>
      <c r="CM7" s="20"/>
      <c r="CN7" s="18">
        <v>876</v>
      </c>
      <c r="CO7" s="18">
        <f>CN7-DS7</f>
        <v>0</v>
      </c>
      <c r="CP7" s="18">
        <f>CI7-CM7-CN7-CL7</f>
        <v>0</v>
      </c>
      <c r="CQ7" s="18">
        <f>(CN7+CM7)/CI7*100</f>
        <v>48.993288590604031</v>
      </c>
      <c r="CR7" s="18">
        <v>1400</v>
      </c>
      <c r="CS7" s="20">
        <f>CR7/CN7*10</f>
        <v>15.981735159817351</v>
      </c>
      <c r="CT7" s="19"/>
      <c r="CU7" s="46"/>
      <c r="CV7" s="46"/>
      <c r="CW7" s="46"/>
      <c r="CX7" s="48">
        <v>1800</v>
      </c>
      <c r="CY7" s="47">
        <v>1800</v>
      </c>
      <c r="CZ7" s="19">
        <f>CY7/CX7*100</f>
        <v>100</v>
      </c>
      <c r="DA7" s="19">
        <f>CY7-EY7</f>
        <v>0</v>
      </c>
      <c r="DB7" s="19">
        <v>521</v>
      </c>
      <c r="DC7" s="19">
        <f>DD7*1.3027</f>
        <v>521.08000000000004</v>
      </c>
      <c r="DD7" s="19">
        <v>400</v>
      </c>
      <c r="DE7" s="19">
        <v>521</v>
      </c>
      <c r="DF7" s="19">
        <f>DE7/DC7*100</f>
        <v>99.984647271052424</v>
      </c>
      <c r="DG7" s="19">
        <v>96</v>
      </c>
      <c r="DH7" s="19">
        <v>75</v>
      </c>
      <c r="DI7" s="19">
        <v>485</v>
      </c>
      <c r="DJ7" s="19">
        <v>496</v>
      </c>
      <c r="DK7" s="19"/>
      <c r="DL7" s="19">
        <v>5</v>
      </c>
      <c r="DM7" s="19">
        <v>0</v>
      </c>
      <c r="DN7" s="19">
        <v>1544</v>
      </c>
      <c r="DO7" s="17">
        <v>1765</v>
      </c>
      <c r="DP7" s="17">
        <v>1060</v>
      </c>
      <c r="DQ7" s="18">
        <v>5381</v>
      </c>
      <c r="DR7" s="17">
        <v>4310</v>
      </c>
      <c r="DS7" s="18">
        <v>876</v>
      </c>
      <c r="DT7" s="17">
        <v>0</v>
      </c>
      <c r="DY7" s="18">
        <v>1788</v>
      </c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Y7" s="36">
        <v>1800</v>
      </c>
      <c r="EZ7" s="62">
        <v>1267</v>
      </c>
    </row>
    <row r="8" spans="1:180" s="44" customFormat="1" ht="29.25" customHeight="1">
      <c r="A8" s="49">
        <v>4</v>
      </c>
      <c r="B8" s="71" t="s">
        <v>21</v>
      </c>
      <c r="C8" s="56">
        <v>45</v>
      </c>
      <c r="D8" s="36"/>
      <c r="E8" s="13">
        <v>550</v>
      </c>
      <c r="F8" s="36">
        <v>550</v>
      </c>
      <c r="G8" s="36">
        <f>F8/E8*100</f>
        <v>100</v>
      </c>
      <c r="H8" s="13">
        <f>F8-EY8</f>
        <v>0</v>
      </c>
      <c r="I8" s="13">
        <v>1516</v>
      </c>
      <c r="J8" s="36">
        <v>590</v>
      </c>
      <c r="K8" s="55">
        <v>423</v>
      </c>
      <c r="L8" s="22">
        <v>350</v>
      </c>
      <c r="M8" s="22"/>
      <c r="N8" s="13">
        <v>1516</v>
      </c>
      <c r="O8" s="22"/>
      <c r="P8" s="62"/>
      <c r="Q8" s="54">
        <v>334</v>
      </c>
      <c r="R8" s="62">
        <v>334</v>
      </c>
      <c r="S8" s="24">
        <f>R8/Q8*100</f>
        <v>100</v>
      </c>
      <c r="T8" s="24">
        <f>R8-EZ8</f>
        <v>0</v>
      </c>
      <c r="U8" s="22"/>
      <c r="V8" s="62"/>
      <c r="W8" s="68"/>
      <c r="X8" s="62"/>
      <c r="Y8" s="62">
        <v>1</v>
      </c>
      <c r="Z8" s="53"/>
      <c r="AA8" s="49"/>
      <c r="AB8" s="53">
        <v>107</v>
      </c>
      <c r="AC8" s="52">
        <v>125</v>
      </c>
      <c r="AD8" s="51">
        <v>55</v>
      </c>
      <c r="AE8" s="51"/>
      <c r="AF8" s="51"/>
      <c r="AG8" s="51">
        <v>70</v>
      </c>
      <c r="AH8" s="49"/>
      <c r="AI8" s="49"/>
      <c r="AJ8" s="50">
        <v>20</v>
      </c>
      <c r="AK8" s="66"/>
      <c r="AL8" s="50"/>
      <c r="AM8" s="49"/>
      <c r="AN8" s="49"/>
      <c r="AO8" s="49"/>
      <c r="AP8" s="49"/>
      <c r="AQ8" s="50">
        <v>150</v>
      </c>
      <c r="AR8" s="49">
        <v>207</v>
      </c>
      <c r="AS8" s="49"/>
      <c r="AT8" s="49"/>
      <c r="AU8" s="49"/>
      <c r="AV8" s="17"/>
      <c r="AW8" s="17"/>
      <c r="AX8" s="17"/>
      <c r="AY8" s="17"/>
      <c r="AZ8" s="17"/>
      <c r="BA8" s="17"/>
      <c r="BB8" s="17">
        <v>75</v>
      </c>
      <c r="BC8" s="17"/>
      <c r="BD8" s="17"/>
      <c r="BE8" s="17">
        <v>1683</v>
      </c>
      <c r="BF8" s="17">
        <v>1600</v>
      </c>
      <c r="BG8" s="18">
        <f>BF8/BE8*100</f>
        <v>95.068330362448009</v>
      </c>
      <c r="BH8" s="18">
        <f>BF8-DO8</f>
        <v>0</v>
      </c>
      <c r="BI8" s="17">
        <v>400</v>
      </c>
      <c r="BJ8" s="17">
        <v>487</v>
      </c>
      <c r="BK8" s="18">
        <f>BJ8/BI8*100</f>
        <v>121.75</v>
      </c>
      <c r="BL8" s="18">
        <f>BJ8-DP8</f>
        <v>15</v>
      </c>
      <c r="BM8" s="17">
        <v>1100</v>
      </c>
      <c r="BN8" s="17">
        <v>1370</v>
      </c>
      <c r="BO8" s="18">
        <f>BN8/BM8*100</f>
        <v>124.54545454545453</v>
      </c>
      <c r="BP8" s="18">
        <f>BN8-DQ8</f>
        <v>0</v>
      </c>
      <c r="BQ8" s="17">
        <v>2970</v>
      </c>
      <c r="BR8" s="17">
        <v>1500</v>
      </c>
      <c r="BS8" s="18">
        <f>BR8/BQ8*100</f>
        <v>50.505050505050505</v>
      </c>
      <c r="BT8" s="17">
        <f>BR8-DR8</f>
        <v>0</v>
      </c>
      <c r="BU8" s="17">
        <v>400</v>
      </c>
      <c r="BV8" s="17">
        <v>220</v>
      </c>
      <c r="BW8" s="17">
        <v>500</v>
      </c>
      <c r="BX8" s="17"/>
      <c r="BY8" s="20">
        <f>((BJ8*0.45)+(BN8*0.35)+(BR8/1.33*0.17)+(BV8*0.2))/DN8*10</f>
        <v>18.7626370142223</v>
      </c>
      <c r="BZ8" s="20">
        <f>(BL8*0.45+BP8*0.35+(BT8/1.33*0.17))/DN8*10</f>
        <v>0.13554216867469879</v>
      </c>
      <c r="CA8" s="20"/>
      <c r="CB8" s="20"/>
      <c r="CC8" s="18">
        <v>634</v>
      </c>
      <c r="CD8" s="18">
        <f>CC8-DY8</f>
        <v>0</v>
      </c>
      <c r="CE8" s="18">
        <f>CI8-CC8</f>
        <v>0</v>
      </c>
      <c r="CF8" s="18">
        <f>CC8/CI8*100</f>
        <v>100</v>
      </c>
      <c r="CG8" s="18">
        <v>380</v>
      </c>
      <c r="CH8" s="20">
        <f>CG8/CC8*10</f>
        <v>5.9936908517350158</v>
      </c>
      <c r="CI8" s="18">
        <v>634</v>
      </c>
      <c r="CJ8" s="18">
        <v>200</v>
      </c>
      <c r="CK8" s="18">
        <v>115</v>
      </c>
      <c r="CL8" s="64">
        <v>297</v>
      </c>
      <c r="CM8" s="18"/>
      <c r="CN8" s="18">
        <v>337</v>
      </c>
      <c r="CO8" s="18">
        <f>CN8-DS8</f>
        <v>0</v>
      </c>
      <c r="CP8" s="18">
        <f>CI8-CM8-CN8-CL8</f>
        <v>0</v>
      </c>
      <c r="CQ8" s="18">
        <f>(CN8+CM8)/CI8*100</f>
        <v>53.154574132492115</v>
      </c>
      <c r="CR8" s="18">
        <v>303</v>
      </c>
      <c r="CS8" s="20">
        <f>CR8/CN8*10</f>
        <v>8.9910979228486649</v>
      </c>
      <c r="CT8" s="19"/>
      <c r="CU8" s="19"/>
      <c r="CV8" s="19"/>
      <c r="CW8" s="19"/>
      <c r="CX8" s="48">
        <v>500</v>
      </c>
      <c r="CY8" s="47">
        <v>550</v>
      </c>
      <c r="CZ8" s="19">
        <f>CY8/CX8*100</f>
        <v>110.00000000000001</v>
      </c>
      <c r="DA8" s="19">
        <f>CY8-EY8</f>
        <v>0</v>
      </c>
      <c r="DB8" s="19">
        <v>423</v>
      </c>
      <c r="DC8" s="19">
        <f>DD8*1.3027</f>
        <v>423.3775</v>
      </c>
      <c r="DD8" s="19">
        <v>325</v>
      </c>
      <c r="DE8" s="19">
        <v>423</v>
      </c>
      <c r="DF8" s="19">
        <f>DE8/DC8*100</f>
        <v>99.91083607418912</v>
      </c>
      <c r="DG8" s="19">
        <v>71</v>
      </c>
      <c r="DH8" s="19">
        <v>30</v>
      </c>
      <c r="DI8" s="19">
        <v>110</v>
      </c>
      <c r="DJ8" s="19">
        <v>110</v>
      </c>
      <c r="DK8" s="19"/>
      <c r="DL8" s="19">
        <v>0</v>
      </c>
      <c r="DM8" s="19">
        <v>20</v>
      </c>
      <c r="DN8" s="45">
        <v>498</v>
      </c>
      <c r="DO8" s="17">
        <v>1600</v>
      </c>
      <c r="DP8" s="17">
        <v>472</v>
      </c>
      <c r="DQ8" s="17">
        <v>1370</v>
      </c>
      <c r="DR8" s="17">
        <v>1500</v>
      </c>
      <c r="DS8" s="18">
        <v>337</v>
      </c>
      <c r="DT8" s="17">
        <v>20</v>
      </c>
      <c r="DY8" s="18">
        <v>634</v>
      </c>
      <c r="EA8" s="63">
        <v>30</v>
      </c>
      <c r="EB8" s="63"/>
      <c r="EC8" s="63">
        <v>30</v>
      </c>
      <c r="ED8" s="17">
        <v>237</v>
      </c>
      <c r="EE8" s="18">
        <f>ED8/EC8*10</f>
        <v>79</v>
      </c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Y8" s="36">
        <v>550</v>
      </c>
      <c r="EZ8" s="62">
        <v>334</v>
      </c>
    </row>
    <row r="9" spans="1:180" s="44" customFormat="1" ht="29.25" customHeight="1">
      <c r="A9" s="49">
        <v>5</v>
      </c>
      <c r="B9" s="71" t="s">
        <v>20</v>
      </c>
      <c r="C9" s="56">
        <v>240</v>
      </c>
      <c r="D9" s="36"/>
      <c r="E9" s="13">
        <v>1200</v>
      </c>
      <c r="F9" s="36">
        <v>1200</v>
      </c>
      <c r="G9" s="36">
        <f>F9/E9*100</f>
        <v>100</v>
      </c>
      <c r="H9" s="13">
        <f>F9-EY9</f>
        <v>0</v>
      </c>
      <c r="I9" s="13">
        <v>1285</v>
      </c>
      <c r="J9" s="36"/>
      <c r="K9" s="55">
        <v>397</v>
      </c>
      <c r="L9" s="22">
        <v>232</v>
      </c>
      <c r="M9" s="22">
        <v>20</v>
      </c>
      <c r="N9" s="13">
        <v>1285</v>
      </c>
      <c r="O9" s="22"/>
      <c r="P9" s="62"/>
      <c r="Q9" s="54">
        <v>1520</v>
      </c>
      <c r="R9" s="62">
        <v>1520</v>
      </c>
      <c r="S9" s="24">
        <f>R9/Q9*100</f>
        <v>100</v>
      </c>
      <c r="T9" s="24">
        <f>R9-EZ9</f>
        <v>0</v>
      </c>
      <c r="U9" s="22"/>
      <c r="V9" s="62"/>
      <c r="W9" s="68"/>
      <c r="X9" s="62"/>
      <c r="Y9" s="62">
        <v>3</v>
      </c>
      <c r="Z9" s="53">
        <v>65</v>
      </c>
      <c r="AA9" s="66"/>
      <c r="AB9" s="53">
        <v>238</v>
      </c>
      <c r="AC9" s="52">
        <v>100</v>
      </c>
      <c r="AD9" s="51">
        <v>100</v>
      </c>
      <c r="AE9" s="51"/>
      <c r="AF9" s="51"/>
      <c r="AG9" s="51"/>
      <c r="AH9" s="49"/>
      <c r="AI9" s="49"/>
      <c r="AJ9" s="50"/>
      <c r="AK9" s="66"/>
      <c r="AL9" s="50"/>
      <c r="AM9" s="49"/>
      <c r="AN9" s="49"/>
      <c r="AO9" s="49"/>
      <c r="AP9" s="49"/>
      <c r="AQ9" s="50">
        <v>121</v>
      </c>
      <c r="AR9" s="49">
        <v>121</v>
      </c>
      <c r="AS9" s="66"/>
      <c r="AT9" s="66"/>
      <c r="AU9" s="66"/>
      <c r="AV9" s="17"/>
      <c r="AW9" s="17"/>
      <c r="AX9" s="17"/>
      <c r="AY9" s="17"/>
      <c r="AZ9" s="17"/>
      <c r="BA9" s="17"/>
      <c r="BB9" s="17">
        <v>70</v>
      </c>
      <c r="BC9" s="17"/>
      <c r="BD9" s="17"/>
      <c r="BE9" s="17">
        <v>1515</v>
      </c>
      <c r="BF9" s="17">
        <v>1125</v>
      </c>
      <c r="BG9" s="18">
        <f>BF9/BE9*100</f>
        <v>74.257425742574256</v>
      </c>
      <c r="BH9" s="18">
        <f>BF9-DO9</f>
        <v>0</v>
      </c>
      <c r="BI9" s="17">
        <v>700</v>
      </c>
      <c r="BJ9" s="17">
        <v>700</v>
      </c>
      <c r="BK9" s="18">
        <f>BJ9/BI9*100</f>
        <v>100</v>
      </c>
      <c r="BL9" s="18">
        <f>BJ9-DP9</f>
        <v>0</v>
      </c>
      <c r="BM9" s="17">
        <v>1500</v>
      </c>
      <c r="BN9" s="17">
        <v>1500</v>
      </c>
      <c r="BO9" s="18">
        <f>BN9/BM9*100</f>
        <v>100</v>
      </c>
      <c r="BP9" s="18">
        <f>BN9-DQ9</f>
        <v>0</v>
      </c>
      <c r="BQ9" s="17">
        <v>5690</v>
      </c>
      <c r="BR9" s="17">
        <v>5690</v>
      </c>
      <c r="BS9" s="18">
        <f>BR9/BQ9*100</f>
        <v>100</v>
      </c>
      <c r="BT9" s="17">
        <f>BR9-DR9</f>
        <v>0</v>
      </c>
      <c r="BU9" s="17">
        <v>700</v>
      </c>
      <c r="BV9" s="17">
        <v>657</v>
      </c>
      <c r="BW9" s="17">
        <v>1880</v>
      </c>
      <c r="BX9" s="17">
        <v>28</v>
      </c>
      <c r="BY9" s="20">
        <f>((BJ9*0.45)+(BN9*0.35)+(BR9/1.33*0.17)+(BV9*0.2))/DN9*10</f>
        <v>19.570198537819202</v>
      </c>
      <c r="BZ9" s="20">
        <f>(BL9*0.45+BP9*0.35+(BT9/1.33*0.17))/DN9*10</f>
        <v>0</v>
      </c>
      <c r="CA9" s="20"/>
      <c r="CB9" s="20"/>
      <c r="CC9" s="18">
        <v>1880</v>
      </c>
      <c r="CD9" s="18">
        <f>CC9-DY9</f>
        <v>0</v>
      </c>
      <c r="CE9" s="18">
        <f>CI9-CC9</f>
        <v>0</v>
      </c>
      <c r="CF9" s="18">
        <f>CC9/CI9*100</f>
        <v>100</v>
      </c>
      <c r="CG9" s="18">
        <v>1800</v>
      </c>
      <c r="CH9" s="20">
        <f>CG9/CC9*10</f>
        <v>9.5744680851063837</v>
      </c>
      <c r="CI9" s="18">
        <v>1880</v>
      </c>
      <c r="CJ9" s="18">
        <v>235</v>
      </c>
      <c r="CK9" s="64">
        <v>235</v>
      </c>
      <c r="CL9" s="64">
        <v>911</v>
      </c>
      <c r="CM9" s="20"/>
      <c r="CN9" s="18">
        <v>969</v>
      </c>
      <c r="CO9" s="18">
        <f>CN9-DS9</f>
        <v>0</v>
      </c>
      <c r="CP9" s="18">
        <f>CI9-CM9-CN9-CL9</f>
        <v>0</v>
      </c>
      <c r="CQ9" s="18">
        <f>(CN9+CM9)/CI9*100</f>
        <v>51.542553191489361</v>
      </c>
      <c r="CR9" s="18">
        <v>988</v>
      </c>
      <c r="CS9" s="20">
        <f>CR9/CN9*10</f>
        <v>10.196078431372548</v>
      </c>
      <c r="CT9" s="19"/>
      <c r="CU9" s="19"/>
      <c r="CV9" s="19"/>
      <c r="CW9" s="19"/>
      <c r="CX9" s="48">
        <v>1000</v>
      </c>
      <c r="CY9" s="47">
        <v>1200</v>
      </c>
      <c r="CZ9" s="19">
        <f>CY9/CX9*100</f>
        <v>120</v>
      </c>
      <c r="DA9" s="19">
        <f>CY9-EY9</f>
        <v>0</v>
      </c>
      <c r="DB9" s="19">
        <v>417</v>
      </c>
      <c r="DC9" s="19">
        <f>DD9*1.3027</f>
        <v>416.86399999999998</v>
      </c>
      <c r="DD9" s="19">
        <v>320</v>
      </c>
      <c r="DE9" s="19">
        <v>417</v>
      </c>
      <c r="DF9" s="19">
        <f>DE9/DC9*100</f>
        <v>100.03262454901358</v>
      </c>
      <c r="DG9" s="19">
        <v>72</v>
      </c>
      <c r="DH9" s="19">
        <v>72</v>
      </c>
      <c r="DI9" s="19">
        <v>389</v>
      </c>
      <c r="DJ9" s="19">
        <v>389</v>
      </c>
      <c r="DK9" s="19"/>
      <c r="DL9" s="19"/>
      <c r="DM9" s="19">
        <v>250</v>
      </c>
      <c r="DN9" s="45">
        <v>868</v>
      </c>
      <c r="DO9" s="17">
        <v>1125</v>
      </c>
      <c r="DP9" s="17">
        <v>700</v>
      </c>
      <c r="DQ9" s="17">
        <v>1500</v>
      </c>
      <c r="DR9" s="17">
        <v>5690</v>
      </c>
      <c r="DS9" s="18">
        <v>969</v>
      </c>
      <c r="DT9" s="17">
        <v>500</v>
      </c>
      <c r="DU9" s="44">
        <v>1800</v>
      </c>
      <c r="DV9" s="44">
        <v>0</v>
      </c>
      <c r="DW9" s="44">
        <v>100</v>
      </c>
      <c r="DY9" s="18">
        <v>1880</v>
      </c>
      <c r="EA9" s="63"/>
      <c r="EB9" s="63"/>
      <c r="EC9" s="63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Y9" s="36">
        <v>1200</v>
      </c>
      <c r="EZ9" s="62">
        <v>1520</v>
      </c>
    </row>
    <row r="10" spans="1:180" s="44" customFormat="1" ht="29.25" customHeight="1">
      <c r="A10" s="49">
        <v>6</v>
      </c>
      <c r="B10" s="71" t="s">
        <v>19</v>
      </c>
      <c r="C10" s="56">
        <v>120</v>
      </c>
      <c r="D10" s="36"/>
      <c r="E10" s="13">
        <v>900</v>
      </c>
      <c r="F10" s="36">
        <v>900</v>
      </c>
      <c r="G10" s="36">
        <f>F10/E10*100</f>
        <v>100</v>
      </c>
      <c r="H10" s="13">
        <f>F10-EY10</f>
        <v>0</v>
      </c>
      <c r="I10" s="13">
        <v>625</v>
      </c>
      <c r="J10" s="36">
        <v>625</v>
      </c>
      <c r="K10" s="55">
        <v>140</v>
      </c>
      <c r="L10" s="22"/>
      <c r="M10" s="22"/>
      <c r="N10" s="13">
        <v>625</v>
      </c>
      <c r="O10" s="22">
        <v>120</v>
      </c>
      <c r="P10" s="62"/>
      <c r="Q10" s="54">
        <v>700</v>
      </c>
      <c r="R10" s="62">
        <v>700</v>
      </c>
      <c r="S10" s="24">
        <f>R10/Q10*100</f>
        <v>100</v>
      </c>
      <c r="T10" s="24">
        <f>R10-EZ10</f>
        <v>0</v>
      </c>
      <c r="U10" s="22"/>
      <c r="V10" s="62"/>
      <c r="W10" s="68"/>
      <c r="X10" s="62"/>
      <c r="Y10" s="62">
        <v>1</v>
      </c>
      <c r="Z10" s="53"/>
      <c r="AA10" s="49"/>
      <c r="AB10" s="53">
        <v>80</v>
      </c>
      <c r="AC10" s="52">
        <v>35</v>
      </c>
      <c r="AD10" s="51"/>
      <c r="AE10" s="51">
        <v>35</v>
      </c>
      <c r="AF10" s="51"/>
      <c r="AG10" s="51"/>
      <c r="AH10" s="49"/>
      <c r="AI10" s="49"/>
      <c r="AJ10" s="50">
        <v>40</v>
      </c>
      <c r="AK10" s="66"/>
      <c r="AL10" s="50"/>
      <c r="AM10" s="49"/>
      <c r="AN10" s="49"/>
      <c r="AO10" s="49"/>
      <c r="AP10" s="49"/>
      <c r="AQ10" s="50">
        <v>360</v>
      </c>
      <c r="AR10" s="49">
        <v>360</v>
      </c>
      <c r="AS10" s="49"/>
      <c r="AT10" s="66"/>
      <c r="AU10" s="66"/>
      <c r="AV10" s="17"/>
      <c r="AW10" s="17"/>
      <c r="AX10" s="17"/>
      <c r="AY10" s="17"/>
      <c r="AZ10" s="17"/>
      <c r="BA10" s="17"/>
      <c r="BB10" s="17"/>
      <c r="BC10" s="17"/>
      <c r="BD10" s="17"/>
      <c r="BE10" s="17">
        <v>620</v>
      </c>
      <c r="BF10" s="17">
        <v>600</v>
      </c>
      <c r="BG10" s="18">
        <f>BF10/BE10*100</f>
        <v>96.774193548387103</v>
      </c>
      <c r="BH10" s="18">
        <f>BF10-DO10</f>
        <v>0</v>
      </c>
      <c r="BI10" s="17">
        <v>240</v>
      </c>
      <c r="BJ10" s="17">
        <v>122</v>
      </c>
      <c r="BK10" s="18">
        <f>BJ10/BI10*100</f>
        <v>50.833333333333329</v>
      </c>
      <c r="BL10" s="18">
        <f>BJ10-DP10</f>
        <v>62</v>
      </c>
      <c r="BM10" s="17">
        <v>2900</v>
      </c>
      <c r="BN10" s="17">
        <v>2700</v>
      </c>
      <c r="BO10" s="18">
        <f>BN10/BM10*100</f>
        <v>93.103448275862064</v>
      </c>
      <c r="BP10" s="18">
        <f>BN10-DQ10</f>
        <v>0</v>
      </c>
      <c r="BQ10" s="17"/>
      <c r="BR10" s="17"/>
      <c r="BS10" s="18"/>
      <c r="BT10" s="17">
        <f>BR10-DR10</f>
        <v>0</v>
      </c>
      <c r="BU10" s="17">
        <v>500</v>
      </c>
      <c r="BV10" s="17">
        <v>270</v>
      </c>
      <c r="BW10" s="17">
        <v>760</v>
      </c>
      <c r="BX10" s="17">
        <v>2700</v>
      </c>
      <c r="BY10" s="20">
        <f>((BJ10*0.45)+(BN10*0.35)+(BR10/1.33*0.17)+(BV10*0.2))/DN10*10</f>
        <v>16.518808777429467</v>
      </c>
      <c r="BZ10" s="20">
        <f>(BL10*0.45+BP10*0.35+(BT10/1.33*0.17))/DN10*10</f>
        <v>0.43730407523510978</v>
      </c>
      <c r="CA10" s="20"/>
      <c r="CB10" s="20"/>
      <c r="CC10" s="18">
        <v>760</v>
      </c>
      <c r="CD10" s="18">
        <f>CC10-DY10</f>
        <v>0</v>
      </c>
      <c r="CE10" s="18">
        <f>CI10-CC10</f>
        <v>0</v>
      </c>
      <c r="CF10" s="18">
        <f>CC10/CI10*100</f>
        <v>100</v>
      </c>
      <c r="CG10" s="18">
        <v>693</v>
      </c>
      <c r="CH10" s="20">
        <f>CG10/CC10*10</f>
        <v>9.1184210526315788</v>
      </c>
      <c r="CI10" s="18">
        <v>760</v>
      </c>
      <c r="CJ10" s="18">
        <v>0</v>
      </c>
      <c r="CK10" s="18"/>
      <c r="CL10" s="64">
        <v>600</v>
      </c>
      <c r="CM10" s="20"/>
      <c r="CN10" s="18">
        <v>160</v>
      </c>
      <c r="CO10" s="18">
        <f>CN10-DS10</f>
        <v>0</v>
      </c>
      <c r="CP10" s="18">
        <f>CI10-CM10-CN10-CL10</f>
        <v>0</v>
      </c>
      <c r="CQ10" s="18">
        <f>(CN10+CM10)/CI10*100</f>
        <v>21.052631578947366</v>
      </c>
      <c r="CR10" s="18">
        <v>160</v>
      </c>
      <c r="CS10" s="20">
        <f>CR10/CN10*10</f>
        <v>10</v>
      </c>
      <c r="CT10" s="19"/>
      <c r="CU10" s="46"/>
      <c r="CV10" s="46"/>
      <c r="CW10" s="46"/>
      <c r="CX10" s="48">
        <v>800</v>
      </c>
      <c r="CY10" s="47">
        <v>900</v>
      </c>
      <c r="CZ10" s="19">
        <f>CY10/CX10*100</f>
        <v>112.5</v>
      </c>
      <c r="DA10" s="19">
        <f>CY10-EY10</f>
        <v>0</v>
      </c>
      <c r="DB10" s="19">
        <v>140</v>
      </c>
      <c r="DC10" s="19">
        <f>DD10*1.3027</f>
        <v>130.27000000000001</v>
      </c>
      <c r="DD10" s="19">
        <v>100</v>
      </c>
      <c r="DE10" s="19">
        <v>140</v>
      </c>
      <c r="DF10" s="19">
        <f>DE10/DC10*100</f>
        <v>107.46910263299301</v>
      </c>
      <c r="DG10" s="19">
        <v>11</v>
      </c>
      <c r="DH10" s="19"/>
      <c r="DI10" s="19">
        <v>210</v>
      </c>
      <c r="DJ10" s="19">
        <v>210</v>
      </c>
      <c r="DK10" s="19"/>
      <c r="DL10" s="19">
        <v>0</v>
      </c>
      <c r="DM10" s="19">
        <v>538</v>
      </c>
      <c r="DN10" s="45">
        <v>638</v>
      </c>
      <c r="DO10" s="58">
        <v>600</v>
      </c>
      <c r="DP10" s="58">
        <v>60</v>
      </c>
      <c r="DQ10" s="17">
        <v>2700</v>
      </c>
      <c r="DR10" s="17"/>
      <c r="DS10" s="18">
        <v>160</v>
      </c>
      <c r="DT10" s="17">
        <v>5</v>
      </c>
      <c r="DY10" s="18">
        <v>760</v>
      </c>
      <c r="EA10" s="63">
        <v>40</v>
      </c>
      <c r="EB10" s="63"/>
      <c r="EC10" s="63">
        <v>40</v>
      </c>
      <c r="ED10" s="17">
        <v>402</v>
      </c>
      <c r="EE10" s="18">
        <f>ED10/EC10*10</f>
        <v>100.5</v>
      </c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Y10" s="36">
        <v>900</v>
      </c>
      <c r="EZ10" s="62">
        <v>700</v>
      </c>
    </row>
    <row r="11" spans="1:180" s="44" customFormat="1" ht="29.25" customHeight="1">
      <c r="A11" s="49">
        <v>7</v>
      </c>
      <c r="B11" s="71" t="s">
        <v>18</v>
      </c>
      <c r="C11" s="56">
        <v>95</v>
      </c>
      <c r="D11" s="36"/>
      <c r="E11" s="13">
        <v>600</v>
      </c>
      <c r="F11" s="36">
        <v>600</v>
      </c>
      <c r="G11" s="36">
        <f>F11/E11*100</f>
        <v>100</v>
      </c>
      <c r="H11" s="13">
        <f>F11-EY11</f>
        <v>0</v>
      </c>
      <c r="I11" s="13">
        <v>378</v>
      </c>
      <c r="J11" s="36">
        <v>378</v>
      </c>
      <c r="K11" s="55">
        <v>91</v>
      </c>
      <c r="L11" s="22">
        <v>60</v>
      </c>
      <c r="M11" s="22"/>
      <c r="N11" s="13">
        <v>378</v>
      </c>
      <c r="O11" s="22"/>
      <c r="P11" s="62"/>
      <c r="Q11" s="54">
        <v>530</v>
      </c>
      <c r="R11" s="62">
        <v>530</v>
      </c>
      <c r="S11" s="24">
        <f>R11/Q11*100</f>
        <v>100</v>
      </c>
      <c r="T11" s="24">
        <f>R11-EZ11</f>
        <v>0</v>
      </c>
      <c r="U11" s="22"/>
      <c r="V11" s="62"/>
      <c r="W11" s="68"/>
      <c r="X11" s="62"/>
      <c r="Y11" s="62"/>
      <c r="Z11" s="53"/>
      <c r="AA11" s="66"/>
      <c r="AB11" s="53">
        <v>0</v>
      </c>
      <c r="AC11" s="52"/>
      <c r="AD11" s="51"/>
      <c r="AE11" s="51"/>
      <c r="AF11" s="51"/>
      <c r="AG11" s="51"/>
      <c r="AH11" s="49"/>
      <c r="AI11" s="49"/>
      <c r="AJ11" s="50">
        <v>20</v>
      </c>
      <c r="AK11" s="49">
        <v>15</v>
      </c>
      <c r="AL11" s="50"/>
      <c r="AM11" s="49"/>
      <c r="AN11" s="49"/>
      <c r="AO11" s="49"/>
      <c r="AP11" s="49"/>
      <c r="AQ11" s="50">
        <v>0</v>
      </c>
      <c r="AR11" s="49">
        <v>112</v>
      </c>
      <c r="AS11" s="49"/>
      <c r="AT11" s="49"/>
      <c r="AU11" s="66"/>
      <c r="AV11" s="17"/>
      <c r="AW11" s="17"/>
      <c r="AX11" s="58"/>
      <c r="AY11" s="17"/>
      <c r="AZ11" s="17"/>
      <c r="BA11" s="17"/>
      <c r="BB11" s="17">
        <v>70</v>
      </c>
      <c r="BC11" s="17"/>
      <c r="BD11" s="17"/>
      <c r="BE11" s="17">
        <v>305</v>
      </c>
      <c r="BF11" s="17">
        <v>290</v>
      </c>
      <c r="BG11" s="18">
        <f>BF11/BE11*100</f>
        <v>95.081967213114751</v>
      </c>
      <c r="BH11" s="18">
        <f>BF11-DO11</f>
        <v>0</v>
      </c>
      <c r="BI11" s="17">
        <v>200</v>
      </c>
      <c r="BJ11" s="17">
        <v>250</v>
      </c>
      <c r="BK11" s="18">
        <v>40</v>
      </c>
      <c r="BL11" s="18">
        <f>BJ11-DP11</f>
        <v>15</v>
      </c>
      <c r="BM11" s="17">
        <v>600</v>
      </c>
      <c r="BN11" s="17">
        <v>1030</v>
      </c>
      <c r="BO11" s="18">
        <f>BN11/BM11*100</f>
        <v>171.66666666666666</v>
      </c>
      <c r="BP11" s="18">
        <f>BN11-DQ11</f>
        <v>0</v>
      </c>
      <c r="BQ11" s="17">
        <v>1870</v>
      </c>
      <c r="BR11" s="17">
        <v>530</v>
      </c>
      <c r="BS11" s="18">
        <f>BR11/BQ11*100</f>
        <v>28.342245989304814</v>
      </c>
      <c r="BT11" s="17">
        <f>BR11-DR11</f>
        <v>530</v>
      </c>
      <c r="BU11" s="17">
        <v>400</v>
      </c>
      <c r="BV11" s="17">
        <v>330</v>
      </c>
      <c r="BW11" s="17">
        <v>590</v>
      </c>
      <c r="BX11" s="17"/>
      <c r="BY11" s="20">
        <f>((BJ11*0.45)+(BN11*0.35)+(BR11/1.33*0.17)+(BV11*0.2))/DN11*10</f>
        <v>15.883360233043341</v>
      </c>
      <c r="BZ11" s="20">
        <f>(BL11*0.45+BP11*0.35+(BT11/1.33*0.17))/DN11*10</f>
        <v>1.9501141597449123</v>
      </c>
      <c r="CA11" s="20"/>
      <c r="CB11" s="18">
        <v>115</v>
      </c>
      <c r="CC11" s="18">
        <v>590</v>
      </c>
      <c r="CD11" s="18">
        <f>CC11-DY11</f>
        <v>0</v>
      </c>
      <c r="CE11" s="18">
        <f>CI11-CC11</f>
        <v>0</v>
      </c>
      <c r="CF11" s="18">
        <f>CC11/CI11*100</f>
        <v>100</v>
      </c>
      <c r="CG11" s="18">
        <v>555</v>
      </c>
      <c r="CH11" s="20">
        <f>CG11/CC11*10</f>
        <v>9.4067796610169498</v>
      </c>
      <c r="CI11" s="18">
        <v>590</v>
      </c>
      <c r="CJ11" s="18">
        <v>50</v>
      </c>
      <c r="CK11" s="64">
        <v>50</v>
      </c>
      <c r="CL11" s="64">
        <v>315</v>
      </c>
      <c r="CM11" s="18"/>
      <c r="CN11" s="18">
        <v>275</v>
      </c>
      <c r="CO11" s="18">
        <f>CN11-DS11</f>
        <v>0</v>
      </c>
      <c r="CP11" s="18">
        <f>CI11-CM11-CN11-CL11</f>
        <v>0</v>
      </c>
      <c r="CQ11" s="18">
        <f>(CN11+CM11)/CI11*100</f>
        <v>46.610169491525419</v>
      </c>
      <c r="CR11" s="18">
        <v>283</v>
      </c>
      <c r="CS11" s="20">
        <f>CR11/CN11*10</f>
        <v>10.290909090909091</v>
      </c>
      <c r="CT11" s="19"/>
      <c r="CU11" s="46"/>
      <c r="CV11" s="46"/>
      <c r="CW11" s="46"/>
      <c r="CX11" s="48">
        <v>500</v>
      </c>
      <c r="CY11" s="47">
        <v>600</v>
      </c>
      <c r="CZ11" s="19">
        <f>CY11/CX11*100</f>
        <v>120</v>
      </c>
      <c r="DA11" s="19">
        <f>CY11-EY11</f>
        <v>0</v>
      </c>
      <c r="DB11" s="19">
        <v>91</v>
      </c>
      <c r="DC11" s="19">
        <f>DD11*1.3027</f>
        <v>91.188999999999993</v>
      </c>
      <c r="DD11" s="19">
        <v>70</v>
      </c>
      <c r="DE11" s="19">
        <v>91</v>
      </c>
      <c r="DF11" s="19">
        <f>DE11/DC11*100</f>
        <v>99.792738159207801</v>
      </c>
      <c r="DG11" s="19">
        <v>18</v>
      </c>
      <c r="DH11" s="19">
        <v>25</v>
      </c>
      <c r="DI11" s="19">
        <v>125</v>
      </c>
      <c r="DJ11" s="19">
        <v>125</v>
      </c>
      <c r="DK11" s="19"/>
      <c r="DL11" s="19">
        <v>0</v>
      </c>
      <c r="DM11" s="19">
        <v>0</v>
      </c>
      <c r="DN11" s="45">
        <v>382</v>
      </c>
      <c r="DO11" s="58">
        <v>290</v>
      </c>
      <c r="DP11" s="58">
        <v>235</v>
      </c>
      <c r="DQ11" s="17">
        <v>1030</v>
      </c>
      <c r="DR11" s="17"/>
      <c r="DS11" s="18">
        <v>275</v>
      </c>
      <c r="DT11" s="17">
        <v>0</v>
      </c>
      <c r="DY11" s="18">
        <v>590</v>
      </c>
      <c r="EA11" s="63">
        <v>20</v>
      </c>
      <c r="EB11" s="63">
        <v>15</v>
      </c>
      <c r="EC11" s="63">
        <v>20</v>
      </c>
      <c r="ED11" s="17">
        <v>240</v>
      </c>
      <c r="EE11" s="17">
        <f>ED11/EC11*10</f>
        <v>120</v>
      </c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Y11" s="36">
        <v>600</v>
      </c>
      <c r="EZ11" s="62">
        <v>530</v>
      </c>
    </row>
    <row r="12" spans="1:180" s="44" customFormat="1" ht="29.25" customHeight="1">
      <c r="A12" s="49">
        <v>8</v>
      </c>
      <c r="B12" s="71" t="s">
        <v>17</v>
      </c>
      <c r="C12" s="56">
        <v>240</v>
      </c>
      <c r="D12" s="36"/>
      <c r="E12" s="13">
        <v>2000</v>
      </c>
      <c r="F12" s="36">
        <v>2000</v>
      </c>
      <c r="G12" s="36">
        <f>F12/E12*100</f>
        <v>100</v>
      </c>
      <c r="H12" s="13">
        <f>F12-EY12</f>
        <v>0</v>
      </c>
      <c r="I12" s="13">
        <v>1104</v>
      </c>
      <c r="J12" s="36">
        <v>900</v>
      </c>
      <c r="K12" s="55">
        <v>261</v>
      </c>
      <c r="L12" s="22">
        <v>261</v>
      </c>
      <c r="M12" s="22"/>
      <c r="N12" s="13">
        <v>1104</v>
      </c>
      <c r="O12" s="22">
        <v>655</v>
      </c>
      <c r="P12" s="62"/>
      <c r="Q12" s="54">
        <v>1278</v>
      </c>
      <c r="R12" s="62">
        <v>1278</v>
      </c>
      <c r="S12" s="24">
        <f>R12/Q12*100</f>
        <v>100</v>
      </c>
      <c r="T12" s="24">
        <f>R12-EZ12</f>
        <v>208</v>
      </c>
      <c r="U12" s="22"/>
      <c r="V12" s="62"/>
      <c r="W12" s="68"/>
      <c r="X12" s="62"/>
      <c r="Y12" s="62">
        <v>4</v>
      </c>
      <c r="Z12" s="53">
        <v>250</v>
      </c>
      <c r="AA12" s="49">
        <v>150</v>
      </c>
      <c r="AB12" s="53">
        <v>157</v>
      </c>
      <c r="AC12" s="52">
        <v>157</v>
      </c>
      <c r="AD12" s="51">
        <v>56</v>
      </c>
      <c r="AE12" s="51">
        <v>101</v>
      </c>
      <c r="AF12" s="51"/>
      <c r="AG12" s="51"/>
      <c r="AH12" s="49"/>
      <c r="AI12" s="49"/>
      <c r="AJ12" s="50">
        <v>50</v>
      </c>
      <c r="AK12" s="49">
        <v>50</v>
      </c>
      <c r="AL12" s="50">
        <v>70</v>
      </c>
      <c r="AM12" s="49">
        <v>29</v>
      </c>
      <c r="AN12" s="49"/>
      <c r="AO12" s="49">
        <v>4</v>
      </c>
      <c r="AP12" s="49">
        <v>25</v>
      </c>
      <c r="AQ12" s="50">
        <v>311</v>
      </c>
      <c r="AR12" s="49">
        <v>311</v>
      </c>
      <c r="AS12" s="49"/>
      <c r="AT12" s="49"/>
      <c r="AU12" s="66"/>
      <c r="AV12" s="17"/>
      <c r="AW12" s="17"/>
      <c r="AX12" s="17"/>
      <c r="AY12" s="17"/>
      <c r="AZ12" s="17"/>
      <c r="BA12" s="17"/>
      <c r="BB12" s="17"/>
      <c r="BC12" s="17"/>
      <c r="BD12" s="17">
        <v>56</v>
      </c>
      <c r="BE12" s="17">
        <v>1748</v>
      </c>
      <c r="BF12" s="17">
        <v>1413</v>
      </c>
      <c r="BG12" s="18">
        <f>BF12/BE12*100</f>
        <v>80.835240274599542</v>
      </c>
      <c r="BH12" s="18">
        <f>BF12-DO12</f>
        <v>0</v>
      </c>
      <c r="BI12" s="17">
        <v>1700</v>
      </c>
      <c r="BJ12" s="17">
        <v>902</v>
      </c>
      <c r="BK12" s="18">
        <f>BJ12/BI12*100</f>
        <v>53.058823529411768</v>
      </c>
      <c r="BL12" s="18">
        <f>BJ12-DP12</f>
        <v>0</v>
      </c>
      <c r="BM12" s="17">
        <v>4900</v>
      </c>
      <c r="BN12" s="17">
        <v>3989</v>
      </c>
      <c r="BO12" s="18">
        <f>BN12/BM12*100</f>
        <v>81.408163265306115</v>
      </c>
      <c r="BP12" s="18">
        <f>BN12-DQ12</f>
        <v>900</v>
      </c>
      <c r="BQ12" s="17">
        <v>6370</v>
      </c>
      <c r="BR12" s="17">
        <v>2774</v>
      </c>
      <c r="BS12" s="18">
        <f>BR12/BQ12*100</f>
        <v>43.547880690737834</v>
      </c>
      <c r="BT12" s="17">
        <f>BR12-DR12</f>
        <v>2774</v>
      </c>
      <c r="BU12" s="17">
        <v>1710</v>
      </c>
      <c r="BV12" s="17">
        <v>691</v>
      </c>
      <c r="BW12" s="17">
        <v>1380</v>
      </c>
      <c r="BX12" s="17">
        <v>1910</v>
      </c>
      <c r="BY12" s="20">
        <f>((BJ12*0.45)+(BN12*0.35)+(BR12/1.33*0.17)+(BV12*0.2))/DN12*10</f>
        <v>15.505550193050192</v>
      </c>
      <c r="BZ12" s="20">
        <f>(BL12*0.45+BP12*0.35+(BT12/1.33*0.17))/DN12*10</f>
        <v>4.5241312741312747</v>
      </c>
      <c r="CA12" s="18">
        <v>6400</v>
      </c>
      <c r="CB12" s="18"/>
      <c r="CC12" s="18">
        <v>1380</v>
      </c>
      <c r="CD12" s="18">
        <f>CC12-DY12</f>
        <v>0</v>
      </c>
      <c r="CE12" s="18">
        <f>CI12-CC12</f>
        <v>0</v>
      </c>
      <c r="CF12" s="18">
        <f>CC12/CI12*100</f>
        <v>100</v>
      </c>
      <c r="CG12" s="18">
        <v>1524</v>
      </c>
      <c r="CH12" s="20">
        <f>CG12/CC12*10</f>
        <v>11.043478260869566</v>
      </c>
      <c r="CI12" s="18">
        <v>1380</v>
      </c>
      <c r="CJ12" s="18">
        <v>80</v>
      </c>
      <c r="CK12" s="64">
        <v>80</v>
      </c>
      <c r="CL12" s="64">
        <v>537</v>
      </c>
      <c r="CM12" s="18"/>
      <c r="CN12" s="18">
        <v>843</v>
      </c>
      <c r="CO12" s="18">
        <f>CN12-DS12</f>
        <v>0</v>
      </c>
      <c r="CP12" s="18">
        <f>CI12-CM12-CN12-CL12</f>
        <v>0</v>
      </c>
      <c r="CQ12" s="18">
        <f>(CN12+CM12)/CI12*100</f>
        <v>61.086956521739133</v>
      </c>
      <c r="CR12" s="18">
        <v>1011</v>
      </c>
      <c r="CS12" s="20">
        <f>CR12/CN12*10</f>
        <v>11.992882562277581</v>
      </c>
      <c r="CT12" s="19"/>
      <c r="CU12" s="19"/>
      <c r="CV12" s="19"/>
      <c r="CW12" s="19"/>
      <c r="CX12" s="48">
        <v>2000</v>
      </c>
      <c r="CY12" s="47">
        <v>2000</v>
      </c>
      <c r="CZ12" s="19">
        <f>CY12/CX12*100</f>
        <v>100</v>
      </c>
      <c r="DA12" s="19">
        <f>CY12-EY12</f>
        <v>0</v>
      </c>
      <c r="DB12" s="19">
        <v>261</v>
      </c>
      <c r="DC12" s="19">
        <f>DD12*1.3027</f>
        <v>260.54000000000002</v>
      </c>
      <c r="DD12" s="19">
        <v>200</v>
      </c>
      <c r="DE12" s="19">
        <v>261</v>
      </c>
      <c r="DF12" s="19">
        <f>DE12/DC12*100</f>
        <v>100.17655638289705</v>
      </c>
      <c r="DG12" s="19">
        <v>43</v>
      </c>
      <c r="DH12" s="19">
        <v>0</v>
      </c>
      <c r="DI12" s="19">
        <v>392</v>
      </c>
      <c r="DJ12" s="19">
        <v>401</v>
      </c>
      <c r="DK12" s="19"/>
      <c r="DL12" s="19">
        <v>0</v>
      </c>
      <c r="DM12" s="19">
        <v>104</v>
      </c>
      <c r="DN12" s="45">
        <v>1480</v>
      </c>
      <c r="DO12" s="17">
        <v>1413</v>
      </c>
      <c r="DP12" s="17">
        <v>902</v>
      </c>
      <c r="DQ12" s="17">
        <v>3089</v>
      </c>
      <c r="DR12" s="17"/>
      <c r="DS12" s="18">
        <v>843</v>
      </c>
      <c r="DT12" s="17">
        <v>0</v>
      </c>
      <c r="DY12" s="18">
        <v>1380</v>
      </c>
      <c r="EA12" s="63">
        <v>41</v>
      </c>
      <c r="EB12" s="63"/>
      <c r="EC12" s="63">
        <v>41</v>
      </c>
      <c r="ED12" s="17">
        <v>679</v>
      </c>
      <c r="EE12" s="18">
        <f>ED12/EC12*10</f>
        <v>165.60975609756099</v>
      </c>
      <c r="EF12" s="17">
        <v>25</v>
      </c>
      <c r="EG12" s="17"/>
      <c r="EH12" s="63">
        <v>25</v>
      </c>
      <c r="EI12" s="17">
        <v>360</v>
      </c>
      <c r="EJ12" s="17">
        <f>EI12/EH12*10</f>
        <v>144</v>
      </c>
      <c r="EK12" s="17">
        <v>20</v>
      </c>
      <c r="EL12" s="17"/>
      <c r="EM12" s="63">
        <v>20</v>
      </c>
      <c r="EN12" s="17">
        <v>318</v>
      </c>
      <c r="EO12" s="17">
        <f>EN12/EM12*10</f>
        <v>159</v>
      </c>
      <c r="EP12" s="17">
        <v>25</v>
      </c>
      <c r="EQ12" s="74">
        <v>25</v>
      </c>
      <c r="ER12" s="74">
        <v>1957</v>
      </c>
      <c r="ES12" s="17">
        <f>ER12/EQ12*10</f>
        <v>782.8</v>
      </c>
      <c r="ET12" s="17">
        <f>EF12+EK12+EP12</f>
        <v>70</v>
      </c>
      <c r="EU12" s="17">
        <f>EH12+EM12+EQ12</f>
        <v>70</v>
      </c>
      <c r="EV12" s="17">
        <f>EI12+EN12+ER12</f>
        <v>2635</v>
      </c>
      <c r="EW12" s="17">
        <f>EV12/EU12*10</f>
        <v>376.42857142857144</v>
      </c>
      <c r="EY12" s="36">
        <v>2000</v>
      </c>
      <c r="EZ12" s="62">
        <v>1070</v>
      </c>
    </row>
    <row r="13" spans="1:180" s="44" customFormat="1" ht="29.25" customHeight="1">
      <c r="A13" s="49">
        <v>9</v>
      </c>
      <c r="B13" s="71" t="s">
        <v>16</v>
      </c>
      <c r="C13" s="56">
        <v>90</v>
      </c>
      <c r="D13" s="36"/>
      <c r="E13" s="13">
        <v>800</v>
      </c>
      <c r="F13" s="36">
        <v>800</v>
      </c>
      <c r="G13" s="36">
        <f>F13/E13*100</f>
        <v>100</v>
      </c>
      <c r="H13" s="13">
        <f>F13-EY13</f>
        <v>0</v>
      </c>
      <c r="I13" s="13">
        <v>1254</v>
      </c>
      <c r="J13" s="36">
        <v>0</v>
      </c>
      <c r="K13" s="55">
        <v>350</v>
      </c>
      <c r="L13" s="22"/>
      <c r="M13" s="22"/>
      <c r="N13" s="13">
        <v>1254</v>
      </c>
      <c r="O13" s="22">
        <v>0</v>
      </c>
      <c r="P13" s="62"/>
      <c r="Q13" s="54">
        <v>963</v>
      </c>
      <c r="R13" s="62">
        <v>963</v>
      </c>
      <c r="S13" s="24">
        <f>R13/Q13*100</f>
        <v>100</v>
      </c>
      <c r="T13" s="24">
        <f>R13-EZ13</f>
        <v>0</v>
      </c>
      <c r="U13" s="22"/>
      <c r="V13" s="62"/>
      <c r="W13" s="68"/>
      <c r="X13" s="62"/>
      <c r="Y13" s="62">
        <v>3</v>
      </c>
      <c r="Z13" s="53"/>
      <c r="AA13" s="66"/>
      <c r="AB13" s="53">
        <v>0</v>
      </c>
      <c r="AC13" s="61"/>
      <c r="AD13" s="51"/>
      <c r="AE13" s="51"/>
      <c r="AF13" s="51"/>
      <c r="AG13" s="51"/>
      <c r="AH13" s="49"/>
      <c r="AI13" s="49"/>
      <c r="AJ13" s="50">
        <v>20</v>
      </c>
      <c r="AK13" s="49">
        <v>10</v>
      </c>
      <c r="AL13" s="50"/>
      <c r="AM13" s="49"/>
      <c r="AN13" s="49"/>
      <c r="AO13" s="49"/>
      <c r="AP13" s="49"/>
      <c r="AQ13" s="50">
        <v>100</v>
      </c>
      <c r="AR13" s="49">
        <v>100</v>
      </c>
      <c r="AS13" s="49"/>
      <c r="AT13" s="49"/>
      <c r="AU13" s="49"/>
      <c r="AV13" s="17"/>
      <c r="AW13" s="17"/>
      <c r="AX13" s="58"/>
      <c r="AY13" s="17"/>
      <c r="AZ13" s="17"/>
      <c r="BA13" s="17"/>
      <c r="BB13" s="17"/>
      <c r="BC13" s="17"/>
      <c r="BD13" s="17"/>
      <c r="BE13" s="17">
        <v>1730</v>
      </c>
      <c r="BF13" s="17">
        <v>1660</v>
      </c>
      <c r="BG13" s="18">
        <f>BF13/BE13*100</f>
        <v>95.95375722543352</v>
      </c>
      <c r="BH13" s="18">
        <f>BF13-DO13</f>
        <v>0</v>
      </c>
      <c r="BI13" s="17">
        <v>600</v>
      </c>
      <c r="BJ13" s="17">
        <v>610</v>
      </c>
      <c r="BK13" s="18">
        <f>BJ13/BI13*100</f>
        <v>101.66666666666666</v>
      </c>
      <c r="BL13" s="18">
        <f>BJ13-DP13</f>
        <v>0</v>
      </c>
      <c r="BM13" s="17">
        <v>3500</v>
      </c>
      <c r="BN13" s="17">
        <v>3520</v>
      </c>
      <c r="BO13" s="18">
        <f>BN13/BM13*100</f>
        <v>100.57142857142858</v>
      </c>
      <c r="BP13" s="18">
        <f>BN13-DQ13</f>
        <v>0</v>
      </c>
      <c r="BQ13" s="17"/>
      <c r="BR13" s="17"/>
      <c r="BS13" s="18"/>
      <c r="BT13" s="17">
        <f>BR13-DR13</f>
        <v>0</v>
      </c>
      <c r="BU13" s="17">
        <v>500</v>
      </c>
      <c r="BV13" s="17">
        <v>500</v>
      </c>
      <c r="BW13" s="17">
        <v>1113</v>
      </c>
      <c r="BX13" s="17">
        <v>3520</v>
      </c>
      <c r="BY13" s="20">
        <f>((BJ13*0.45)+(BN13*0.35)+(BR13/1.33*0.17)+(BV13*0.2))/DN13*10</f>
        <v>23.486842105263158</v>
      </c>
      <c r="BZ13" s="20">
        <f>(BL13*0.45+BP13*0.35+(BT13/1.33*0.17))/DN13*10</f>
        <v>0</v>
      </c>
      <c r="CA13" s="20"/>
      <c r="CB13" s="20"/>
      <c r="CC13" s="18">
        <v>1113</v>
      </c>
      <c r="CD13" s="18">
        <f>CC13-DY13</f>
        <v>0</v>
      </c>
      <c r="CE13" s="18">
        <f>CI13-CC13</f>
        <v>0</v>
      </c>
      <c r="CF13" s="18">
        <f>CC13/CI13*100</f>
        <v>100</v>
      </c>
      <c r="CG13" s="18">
        <v>1105</v>
      </c>
      <c r="CH13" s="20">
        <f>CG13/CC13*10</f>
        <v>9.9281221922731362</v>
      </c>
      <c r="CI13" s="18">
        <v>1113</v>
      </c>
      <c r="CJ13" s="18">
        <v>120</v>
      </c>
      <c r="CK13" s="64">
        <v>120</v>
      </c>
      <c r="CL13" s="64">
        <v>792</v>
      </c>
      <c r="CM13" s="20"/>
      <c r="CN13" s="18">
        <v>321</v>
      </c>
      <c r="CO13" s="18">
        <f>CN13-DS13</f>
        <v>0</v>
      </c>
      <c r="CP13" s="18">
        <f>CI13-CM13-CN13-CL13</f>
        <v>0</v>
      </c>
      <c r="CQ13" s="18">
        <f>(CN13+CM13)/CI13*100</f>
        <v>28.840970350404309</v>
      </c>
      <c r="CR13" s="18">
        <v>481</v>
      </c>
      <c r="CS13" s="20">
        <f>CR13/CN13*10</f>
        <v>14.984423676012462</v>
      </c>
      <c r="CT13" s="19"/>
      <c r="CU13" s="19"/>
      <c r="CV13" s="19"/>
      <c r="CW13" s="19"/>
      <c r="CX13" s="48">
        <v>800</v>
      </c>
      <c r="CY13" s="47">
        <v>800</v>
      </c>
      <c r="CZ13" s="19">
        <f>CY13/CX13*100</f>
        <v>100</v>
      </c>
      <c r="DA13" s="19">
        <f>CY13-EY13</f>
        <v>0</v>
      </c>
      <c r="DB13" s="19">
        <v>350</v>
      </c>
      <c r="DC13" s="19">
        <f>DD13*1.3027</f>
        <v>390.81</v>
      </c>
      <c r="DD13" s="19">
        <v>300</v>
      </c>
      <c r="DE13" s="19">
        <v>350</v>
      </c>
      <c r="DF13" s="19">
        <f>DE13/DC13*100</f>
        <v>89.557585527494183</v>
      </c>
      <c r="DG13" s="19">
        <v>65</v>
      </c>
      <c r="DH13" s="19">
        <v>65</v>
      </c>
      <c r="DI13" s="19">
        <v>235</v>
      </c>
      <c r="DJ13" s="19">
        <v>235</v>
      </c>
      <c r="DK13" s="19"/>
      <c r="DL13" s="19">
        <v>10</v>
      </c>
      <c r="DM13" s="19">
        <v>0</v>
      </c>
      <c r="DN13" s="45">
        <v>684</v>
      </c>
      <c r="DO13" s="58">
        <v>1660</v>
      </c>
      <c r="DP13" s="17">
        <v>610</v>
      </c>
      <c r="DQ13" s="17">
        <v>3520</v>
      </c>
      <c r="DR13" s="17"/>
      <c r="DS13" s="18">
        <v>321</v>
      </c>
      <c r="DT13" s="17">
        <v>0</v>
      </c>
      <c r="DY13" s="18">
        <v>1113</v>
      </c>
      <c r="EA13" s="63">
        <v>20</v>
      </c>
      <c r="EB13" s="17"/>
      <c r="EC13" s="63">
        <v>20</v>
      </c>
      <c r="ED13" s="17">
        <v>160</v>
      </c>
      <c r="EE13" s="18">
        <f>ED13/EC13*10</f>
        <v>80</v>
      </c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Y13" s="36">
        <v>800</v>
      </c>
      <c r="EZ13" s="62">
        <v>963</v>
      </c>
    </row>
    <row r="14" spans="1:180" s="44" customFormat="1" ht="29.25" customHeight="1">
      <c r="A14" s="49">
        <v>10</v>
      </c>
      <c r="B14" s="71" t="s">
        <v>15</v>
      </c>
      <c r="C14" s="56">
        <v>150</v>
      </c>
      <c r="D14" s="36"/>
      <c r="E14" s="13">
        <v>900</v>
      </c>
      <c r="F14" s="36">
        <v>900</v>
      </c>
      <c r="G14" s="36">
        <f>F14/E14*100</f>
        <v>100</v>
      </c>
      <c r="H14" s="13">
        <f>F14-EY14</f>
        <v>0</v>
      </c>
      <c r="I14" s="13">
        <v>600</v>
      </c>
      <c r="J14" s="36">
        <v>370</v>
      </c>
      <c r="K14" s="55">
        <v>250</v>
      </c>
      <c r="L14" s="22">
        <v>150</v>
      </c>
      <c r="M14" s="22"/>
      <c r="N14" s="13">
        <v>600</v>
      </c>
      <c r="O14" s="22"/>
      <c r="P14" s="62"/>
      <c r="Q14" s="54">
        <v>916</v>
      </c>
      <c r="R14" s="62">
        <v>916</v>
      </c>
      <c r="S14" s="24">
        <f>R14/Q14*100</f>
        <v>100</v>
      </c>
      <c r="T14" s="24">
        <f>R14-EZ14</f>
        <v>0</v>
      </c>
      <c r="U14" s="22"/>
      <c r="V14" s="62"/>
      <c r="W14" s="68"/>
      <c r="X14" s="62"/>
      <c r="Y14" s="62"/>
      <c r="Z14" s="53"/>
      <c r="AA14" s="66"/>
      <c r="AB14" s="53">
        <v>59</v>
      </c>
      <c r="AC14" s="70">
        <v>50</v>
      </c>
      <c r="AD14" s="51"/>
      <c r="AE14" s="51">
        <v>50</v>
      </c>
      <c r="AF14" s="51"/>
      <c r="AG14" s="51"/>
      <c r="AH14" s="49"/>
      <c r="AI14" s="49"/>
      <c r="AJ14" s="50"/>
      <c r="AK14" s="66"/>
      <c r="AL14" s="50"/>
      <c r="AM14" s="49"/>
      <c r="AN14" s="49"/>
      <c r="AO14" s="49"/>
      <c r="AP14" s="49"/>
      <c r="AQ14" s="50">
        <v>150</v>
      </c>
      <c r="AR14" s="49">
        <v>150</v>
      </c>
      <c r="AS14" s="49"/>
      <c r="AT14" s="49"/>
      <c r="AU14" s="66"/>
      <c r="AV14" s="17"/>
      <c r="AW14" s="17"/>
      <c r="AX14" s="58"/>
      <c r="AY14" s="17"/>
      <c r="AZ14" s="17"/>
      <c r="BA14" s="17"/>
      <c r="BB14" s="17"/>
      <c r="BC14" s="17"/>
      <c r="BD14" s="17"/>
      <c r="BE14" s="17">
        <v>554</v>
      </c>
      <c r="BF14" s="17">
        <v>530</v>
      </c>
      <c r="BG14" s="18">
        <f>BF14/BE14*100</f>
        <v>95.667870036101093</v>
      </c>
      <c r="BH14" s="18">
        <f>BF14-DO14</f>
        <v>0</v>
      </c>
      <c r="BI14" s="17">
        <v>400</v>
      </c>
      <c r="BJ14" s="17">
        <v>445</v>
      </c>
      <c r="BK14" s="18">
        <f>BJ14/BI14*100</f>
        <v>111.25</v>
      </c>
      <c r="BL14" s="18">
        <f>BJ14-DP14</f>
        <v>0</v>
      </c>
      <c r="BM14" s="17">
        <v>1000</v>
      </c>
      <c r="BN14" s="17">
        <v>1970</v>
      </c>
      <c r="BO14" s="18">
        <f>BN14/BM14*100</f>
        <v>197</v>
      </c>
      <c r="BP14" s="18">
        <f>BN14-DQ14</f>
        <v>0</v>
      </c>
      <c r="BQ14" s="17">
        <v>3650</v>
      </c>
      <c r="BR14" s="17">
        <v>2818</v>
      </c>
      <c r="BS14" s="18">
        <f>BR14/BQ14*100</f>
        <v>77.205479452054789</v>
      </c>
      <c r="BT14" s="17">
        <f>BR14-DR14</f>
        <v>668</v>
      </c>
      <c r="BU14" s="17">
        <v>500</v>
      </c>
      <c r="BV14" s="17">
        <v>243</v>
      </c>
      <c r="BW14" s="17">
        <v>1116</v>
      </c>
      <c r="BX14" s="17"/>
      <c r="BY14" s="20">
        <f>((BJ14*0.45)+(BN14*0.35)+(BR14/1.33*0.17)+(BV14*0.2))/DN14*10</f>
        <v>26.233242196400084</v>
      </c>
      <c r="BZ14" s="20">
        <f>(BL14*0.45+BP14*0.35+(BT14/1.33*0.17))/DN14*10</f>
        <v>1.7249183564973039</v>
      </c>
      <c r="CA14" s="20"/>
      <c r="CB14" s="20"/>
      <c r="CC14" s="18">
        <v>1116</v>
      </c>
      <c r="CD14" s="18">
        <f>CC14-DY14</f>
        <v>0</v>
      </c>
      <c r="CE14" s="18">
        <f>CI14-CC14</f>
        <v>0</v>
      </c>
      <c r="CF14" s="18">
        <f>CC14/CI14*100</f>
        <v>100</v>
      </c>
      <c r="CG14" s="18">
        <v>1026</v>
      </c>
      <c r="CH14" s="20">
        <f>CG14/CC14*10</f>
        <v>9.193548387096774</v>
      </c>
      <c r="CI14" s="18">
        <v>1116</v>
      </c>
      <c r="CJ14" s="18">
        <v>93</v>
      </c>
      <c r="CK14" s="64">
        <v>93</v>
      </c>
      <c r="CL14" s="64">
        <v>841</v>
      </c>
      <c r="CM14" s="20"/>
      <c r="CN14" s="18">
        <v>275</v>
      </c>
      <c r="CO14" s="18">
        <f>CN14-DS14</f>
        <v>0</v>
      </c>
      <c r="CP14" s="18">
        <f>CI14-CM14-CN14-CL14</f>
        <v>0</v>
      </c>
      <c r="CQ14" s="18">
        <f>(CN14+CM14)/CI14*100</f>
        <v>24.641577060931898</v>
      </c>
      <c r="CR14" s="18">
        <v>253</v>
      </c>
      <c r="CS14" s="20">
        <f>CR14/CN14*10</f>
        <v>9.2000000000000011</v>
      </c>
      <c r="CT14" s="19"/>
      <c r="CU14" s="19"/>
      <c r="CV14" s="19"/>
      <c r="CW14" s="19"/>
      <c r="CX14" s="48">
        <v>900</v>
      </c>
      <c r="CY14" s="47">
        <v>900</v>
      </c>
      <c r="CZ14" s="19">
        <f>CY14/CX14*100</f>
        <v>100</v>
      </c>
      <c r="DA14" s="19">
        <f>CY14-EY14</f>
        <v>0</v>
      </c>
      <c r="DB14" s="19">
        <v>250</v>
      </c>
      <c r="DC14" s="19">
        <f>DD14*1.3027</f>
        <v>325.67500000000001</v>
      </c>
      <c r="DD14" s="19">
        <v>250</v>
      </c>
      <c r="DE14" s="19">
        <v>250</v>
      </c>
      <c r="DF14" s="19">
        <f>DE14/DC14*100</f>
        <v>76.763644737852161</v>
      </c>
      <c r="DG14" s="19">
        <v>55</v>
      </c>
      <c r="DH14" s="19">
        <v>39</v>
      </c>
      <c r="DI14" s="19">
        <v>255</v>
      </c>
      <c r="DJ14" s="19">
        <v>255</v>
      </c>
      <c r="DK14" s="19"/>
      <c r="DL14" s="19">
        <v>0</v>
      </c>
      <c r="DM14" s="19">
        <v>200</v>
      </c>
      <c r="DN14" s="45">
        <v>495</v>
      </c>
      <c r="DO14" s="17">
        <v>530</v>
      </c>
      <c r="DP14" s="17">
        <v>445</v>
      </c>
      <c r="DQ14" s="17">
        <v>1970</v>
      </c>
      <c r="DR14" s="17">
        <v>2150</v>
      </c>
      <c r="DS14" s="18">
        <v>275</v>
      </c>
      <c r="DT14" s="17">
        <v>70</v>
      </c>
      <c r="DY14" s="18">
        <v>1116</v>
      </c>
      <c r="EA14" s="63">
        <v>7</v>
      </c>
      <c r="EB14" s="63"/>
      <c r="EC14" s="63">
        <v>7</v>
      </c>
      <c r="ED14" s="17">
        <v>18</v>
      </c>
      <c r="EE14" s="18">
        <f>ED14/EC14*10</f>
        <v>25.714285714285715</v>
      </c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Y14" s="36">
        <v>900</v>
      </c>
      <c r="EZ14" s="62">
        <v>916</v>
      </c>
    </row>
    <row r="15" spans="1:180" s="44" customFormat="1" ht="29.25" customHeight="1">
      <c r="A15" s="49">
        <v>11</v>
      </c>
      <c r="B15" s="71" t="s">
        <v>14</v>
      </c>
      <c r="C15" s="73">
        <v>290</v>
      </c>
      <c r="D15" s="36"/>
      <c r="E15" s="13">
        <v>1210</v>
      </c>
      <c r="F15" s="36">
        <v>1210</v>
      </c>
      <c r="G15" s="36">
        <f>F15/E15*100</f>
        <v>100</v>
      </c>
      <c r="H15" s="13">
        <f>F15-EY15</f>
        <v>0</v>
      </c>
      <c r="I15" s="13">
        <v>2490</v>
      </c>
      <c r="J15" s="36">
        <v>2490</v>
      </c>
      <c r="K15" s="55">
        <v>800</v>
      </c>
      <c r="L15" s="22">
        <v>640</v>
      </c>
      <c r="M15" s="22"/>
      <c r="N15" s="13">
        <v>2490</v>
      </c>
      <c r="O15" s="22"/>
      <c r="P15" s="62"/>
      <c r="Q15" s="54">
        <v>1400</v>
      </c>
      <c r="R15" s="62">
        <v>1400</v>
      </c>
      <c r="S15" s="24">
        <f>R15/Q15*100</f>
        <v>100</v>
      </c>
      <c r="T15" s="24">
        <f>R15-EZ15</f>
        <v>0</v>
      </c>
      <c r="U15" s="22"/>
      <c r="V15" s="62"/>
      <c r="W15" s="68"/>
      <c r="X15" s="62"/>
      <c r="Y15" s="62"/>
      <c r="Z15" s="53"/>
      <c r="AA15" s="66"/>
      <c r="AB15" s="53">
        <v>463</v>
      </c>
      <c r="AC15" s="70">
        <v>463</v>
      </c>
      <c r="AD15" s="51">
        <v>260</v>
      </c>
      <c r="AE15" s="51"/>
      <c r="AF15" s="51">
        <v>203</v>
      </c>
      <c r="AG15" s="51"/>
      <c r="AH15" s="49"/>
      <c r="AI15" s="49"/>
      <c r="AJ15" s="50"/>
      <c r="AK15" s="66"/>
      <c r="AL15" s="50"/>
      <c r="AM15" s="49"/>
      <c r="AN15" s="49"/>
      <c r="AO15" s="49"/>
      <c r="AP15" s="49"/>
      <c r="AQ15" s="50">
        <v>380</v>
      </c>
      <c r="AR15" s="49">
        <v>380</v>
      </c>
      <c r="AS15" s="49"/>
      <c r="AT15" s="49"/>
      <c r="AU15" s="49"/>
      <c r="AV15" s="17"/>
      <c r="AW15" s="17"/>
      <c r="AX15" s="17"/>
      <c r="AY15" s="17"/>
      <c r="AZ15" s="17"/>
      <c r="BA15" s="17"/>
      <c r="BB15" s="17"/>
      <c r="BC15" s="17"/>
      <c r="BD15" s="17"/>
      <c r="BE15" s="17">
        <v>2528</v>
      </c>
      <c r="BF15" s="17">
        <v>2335</v>
      </c>
      <c r="BG15" s="18">
        <f>BF15/BE15*100</f>
        <v>92.365506329113927</v>
      </c>
      <c r="BH15" s="18">
        <f>BF15-DO15</f>
        <v>0</v>
      </c>
      <c r="BI15" s="17">
        <v>700</v>
      </c>
      <c r="BJ15" s="17">
        <v>700</v>
      </c>
      <c r="BK15" s="18">
        <f>BJ15/BI15*100</f>
        <v>100</v>
      </c>
      <c r="BL15" s="18">
        <f>BJ15-DP15</f>
        <v>0</v>
      </c>
      <c r="BM15" s="17">
        <v>5700</v>
      </c>
      <c r="BN15" s="17">
        <v>3500</v>
      </c>
      <c r="BO15" s="18">
        <f>BN15/BM15*100</f>
        <v>61.403508771929829</v>
      </c>
      <c r="BP15" s="18">
        <f>BN15-DQ15</f>
        <v>0</v>
      </c>
      <c r="BQ15" s="17">
        <v>2000</v>
      </c>
      <c r="BR15" s="17">
        <v>1600</v>
      </c>
      <c r="BS15" s="18">
        <f>BR15/BQ15*100</f>
        <v>80</v>
      </c>
      <c r="BT15" s="17">
        <f>BR15-DR15</f>
        <v>0</v>
      </c>
      <c r="BU15" s="17">
        <v>800</v>
      </c>
      <c r="BV15" s="17">
        <v>860</v>
      </c>
      <c r="BW15" s="17">
        <v>940</v>
      </c>
      <c r="BX15" s="17"/>
      <c r="BY15" s="20">
        <f>((BJ15*0.45)+(BN15*0.35)+(BR15/1.33*0.17)+(BV15*0.2))/DN15*10</f>
        <v>28.604645943216251</v>
      </c>
      <c r="BZ15" s="20">
        <f>(BL15*0.45+BP15*0.35+(BT15/1.33*0.17))/DN15*10</f>
        <v>0</v>
      </c>
      <c r="CA15" s="20"/>
      <c r="CB15" s="20"/>
      <c r="CC15" s="18">
        <v>2000</v>
      </c>
      <c r="CD15" s="18">
        <f>CC15-DY15</f>
        <v>0</v>
      </c>
      <c r="CE15" s="18">
        <f>CI15-CC15</f>
        <v>0</v>
      </c>
      <c r="CF15" s="18">
        <f>CC15/CI15*100</f>
        <v>100</v>
      </c>
      <c r="CG15" s="18">
        <v>1730</v>
      </c>
      <c r="CH15" s="20">
        <f>CG15/CC15*10</f>
        <v>8.65</v>
      </c>
      <c r="CI15" s="18">
        <v>2000</v>
      </c>
      <c r="CJ15" s="18">
        <v>730</v>
      </c>
      <c r="CK15" s="18">
        <v>630</v>
      </c>
      <c r="CL15" s="64">
        <v>960</v>
      </c>
      <c r="CM15" s="20"/>
      <c r="CN15" s="18">
        <v>1040</v>
      </c>
      <c r="CO15" s="18">
        <f>CN15-DS15</f>
        <v>0</v>
      </c>
      <c r="CP15" s="18">
        <f>CI15-CM15-CN15-CL15</f>
        <v>0</v>
      </c>
      <c r="CQ15" s="18">
        <f>(CN15+CM15)/CI15*100</f>
        <v>52</v>
      </c>
      <c r="CR15" s="18">
        <v>790</v>
      </c>
      <c r="CS15" s="20">
        <f>CR15/CN15*10</f>
        <v>7.5961538461538458</v>
      </c>
      <c r="CT15" s="19"/>
      <c r="CU15" s="46"/>
      <c r="CV15" s="46"/>
      <c r="CW15" s="46"/>
      <c r="CX15" s="48">
        <v>1200</v>
      </c>
      <c r="CY15" s="47">
        <v>1210</v>
      </c>
      <c r="CZ15" s="19">
        <f>CY15/CX15*100</f>
        <v>100.83333333333333</v>
      </c>
      <c r="DA15" s="19">
        <f>CY15-EY15</f>
        <v>0</v>
      </c>
      <c r="DB15" s="19">
        <v>800</v>
      </c>
      <c r="DC15" s="19">
        <f>DD15*1.3027</f>
        <v>1107.2950000000001</v>
      </c>
      <c r="DD15" s="19">
        <v>850</v>
      </c>
      <c r="DE15" s="19">
        <v>800</v>
      </c>
      <c r="DF15" s="19">
        <f>DE15/DC15*100</f>
        <v>72.248136223860854</v>
      </c>
      <c r="DG15" s="19">
        <v>198</v>
      </c>
      <c r="DH15" s="19">
        <v>198</v>
      </c>
      <c r="DI15" s="19">
        <v>426</v>
      </c>
      <c r="DJ15" s="19">
        <v>426</v>
      </c>
      <c r="DK15" s="19"/>
      <c r="DL15" s="19"/>
      <c r="DM15" s="19">
        <v>105</v>
      </c>
      <c r="DN15" s="45">
        <v>670</v>
      </c>
      <c r="DO15" s="17">
        <v>2335</v>
      </c>
      <c r="DP15" s="17">
        <v>700</v>
      </c>
      <c r="DQ15" s="17">
        <v>3500</v>
      </c>
      <c r="DR15" s="17">
        <v>1600</v>
      </c>
      <c r="DS15" s="18">
        <v>1040</v>
      </c>
      <c r="DT15" s="17">
        <v>0</v>
      </c>
      <c r="DY15" s="18">
        <v>2000</v>
      </c>
      <c r="EA15" s="63">
        <v>5</v>
      </c>
      <c r="EB15" s="63"/>
      <c r="EC15" s="63">
        <v>5</v>
      </c>
      <c r="ED15" s="17">
        <v>60</v>
      </c>
      <c r="EE15" s="17">
        <f>ED15/EC15*10</f>
        <v>120</v>
      </c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Y15" s="36">
        <v>1210</v>
      </c>
      <c r="EZ15" s="62">
        <v>1400</v>
      </c>
    </row>
    <row r="16" spans="1:180" s="44" customFormat="1" ht="29.25" customHeight="1">
      <c r="A16" s="49">
        <v>12</v>
      </c>
      <c r="B16" s="71" t="s">
        <v>13</v>
      </c>
      <c r="C16" s="73">
        <v>120</v>
      </c>
      <c r="D16" s="56">
        <v>20</v>
      </c>
      <c r="E16" s="41">
        <v>1700</v>
      </c>
      <c r="F16" s="56">
        <v>1700</v>
      </c>
      <c r="G16" s="36">
        <f>F16/E16*100</f>
        <v>100</v>
      </c>
      <c r="H16" s="13">
        <f>F16-EY16</f>
        <v>0</v>
      </c>
      <c r="I16" s="41">
        <v>1501</v>
      </c>
      <c r="J16" s="56">
        <v>220</v>
      </c>
      <c r="K16" s="55">
        <v>651</v>
      </c>
      <c r="L16" s="22">
        <v>225</v>
      </c>
      <c r="M16" s="22"/>
      <c r="N16" s="41">
        <v>1501</v>
      </c>
      <c r="O16" s="22">
        <v>120</v>
      </c>
      <c r="P16" s="62"/>
      <c r="Q16" s="54">
        <v>1413</v>
      </c>
      <c r="R16" s="62">
        <v>1413</v>
      </c>
      <c r="S16" s="24">
        <f>R16/Q16*100</f>
        <v>100</v>
      </c>
      <c r="T16" s="24">
        <f>R16-EZ16</f>
        <v>0</v>
      </c>
      <c r="U16" s="22">
        <v>350</v>
      </c>
      <c r="V16" s="62">
        <v>350</v>
      </c>
      <c r="W16" s="68"/>
      <c r="X16" s="62"/>
      <c r="Y16" s="62">
        <v>1</v>
      </c>
      <c r="Z16" s="53"/>
      <c r="AA16" s="66"/>
      <c r="AB16" s="53">
        <v>0</v>
      </c>
      <c r="AC16" s="61"/>
      <c r="AD16" s="51"/>
      <c r="AE16" s="51"/>
      <c r="AF16" s="51"/>
      <c r="AG16" s="51"/>
      <c r="AH16" s="49"/>
      <c r="AI16" s="49"/>
      <c r="AJ16" s="50"/>
      <c r="AK16" s="66"/>
      <c r="AL16" s="50"/>
      <c r="AM16" s="49"/>
      <c r="AN16" s="49"/>
      <c r="AO16" s="49"/>
      <c r="AP16" s="49"/>
      <c r="AQ16" s="50">
        <v>200</v>
      </c>
      <c r="AR16" s="49">
        <v>267</v>
      </c>
      <c r="AS16" s="49"/>
      <c r="AT16" s="49"/>
      <c r="AU16" s="49"/>
      <c r="AV16" s="17"/>
      <c r="AW16" s="49"/>
      <c r="AX16" s="66"/>
      <c r="AY16" s="49"/>
      <c r="AZ16" s="66"/>
      <c r="BA16" s="66"/>
      <c r="BB16" s="17">
        <v>45</v>
      </c>
      <c r="BC16" s="17"/>
      <c r="BD16" s="17"/>
      <c r="BE16" s="17">
        <v>1397</v>
      </c>
      <c r="BF16" s="17">
        <v>1347</v>
      </c>
      <c r="BG16" s="18">
        <f>BF16/BE16*100</f>
        <v>96.420901932712951</v>
      </c>
      <c r="BH16" s="18">
        <f>BF16-DO16</f>
        <v>0</v>
      </c>
      <c r="BI16" s="17">
        <v>500</v>
      </c>
      <c r="BJ16" s="17">
        <v>693</v>
      </c>
      <c r="BK16" s="18">
        <f>BJ16/BI16*100</f>
        <v>138.6</v>
      </c>
      <c r="BL16" s="18">
        <f>BJ16-DP16</f>
        <v>0</v>
      </c>
      <c r="BM16" s="17">
        <v>2600</v>
      </c>
      <c r="BN16" s="17">
        <v>5268</v>
      </c>
      <c r="BO16" s="18">
        <f>BN16/BM16*100</f>
        <v>202.61538461538458</v>
      </c>
      <c r="BP16" s="18">
        <f>BN16-DQ16</f>
        <v>0</v>
      </c>
      <c r="BQ16" s="17">
        <v>6800</v>
      </c>
      <c r="BR16" s="17">
        <v>3915</v>
      </c>
      <c r="BS16" s="18">
        <f>BR16/BQ16*100</f>
        <v>57.573529411764703</v>
      </c>
      <c r="BT16" s="17">
        <f>BR16-DR16</f>
        <v>0</v>
      </c>
      <c r="BU16" s="17">
        <v>1000</v>
      </c>
      <c r="BV16" s="17">
        <v>970</v>
      </c>
      <c r="BW16" s="17">
        <v>1900</v>
      </c>
      <c r="BX16" s="17"/>
      <c r="BY16" s="20">
        <f>((BJ16*0.45)+(BN16*0.35)+(BR16/1.33*0.17)+(BV16*0.2))/DN16*10</f>
        <v>25.515340499862013</v>
      </c>
      <c r="BZ16" s="20">
        <f>(BL16*0.45+BP16*0.35+(BT16/1.33*0.17))/DN16*10</f>
        <v>0</v>
      </c>
      <c r="CA16" s="20"/>
      <c r="CB16" s="20"/>
      <c r="CC16" s="18">
        <v>1900</v>
      </c>
      <c r="CD16" s="18">
        <f>CC16-DY16</f>
        <v>0</v>
      </c>
      <c r="CE16" s="18">
        <f>CI16-CC16</f>
        <v>0</v>
      </c>
      <c r="CF16" s="18">
        <f>CC16/CI16*100</f>
        <v>100</v>
      </c>
      <c r="CG16" s="18">
        <v>1846</v>
      </c>
      <c r="CH16" s="20">
        <f>CG16/CC16*10</f>
        <v>9.715789473684211</v>
      </c>
      <c r="CI16" s="18">
        <v>1900</v>
      </c>
      <c r="CJ16" s="18">
        <v>373</v>
      </c>
      <c r="CK16" s="64">
        <v>336</v>
      </c>
      <c r="CL16" s="64">
        <v>431</v>
      </c>
      <c r="CM16" s="18">
        <v>37</v>
      </c>
      <c r="CN16" s="18">
        <v>1432</v>
      </c>
      <c r="CO16" s="18">
        <f>CN16-DS16</f>
        <v>0</v>
      </c>
      <c r="CP16" s="18">
        <f>CI16-CM16-CN16-CL16</f>
        <v>0</v>
      </c>
      <c r="CQ16" s="18">
        <f>(CN16+CM16)/CI16*100</f>
        <v>77.31578947368422</v>
      </c>
      <c r="CR16" s="18">
        <v>1590</v>
      </c>
      <c r="CS16" s="20">
        <f>CR16/CN16*10</f>
        <v>11.103351955307264</v>
      </c>
      <c r="CT16" s="19"/>
      <c r="CU16" s="19">
        <v>350</v>
      </c>
      <c r="CV16" s="19">
        <v>150</v>
      </c>
      <c r="CW16" s="19">
        <f>CV16/CU16*100</f>
        <v>42.857142857142854</v>
      </c>
      <c r="CX16" s="48">
        <v>1700</v>
      </c>
      <c r="CY16" s="47">
        <v>1700</v>
      </c>
      <c r="CZ16" s="19">
        <f>CY16/CX16*100</f>
        <v>100</v>
      </c>
      <c r="DA16" s="19">
        <f>CY16-EY16</f>
        <v>0</v>
      </c>
      <c r="DB16" s="19">
        <v>651</v>
      </c>
      <c r="DC16" s="19">
        <f>DD16*1.3027</f>
        <v>651.35</v>
      </c>
      <c r="DD16" s="19">
        <v>500</v>
      </c>
      <c r="DE16" s="19">
        <v>651</v>
      </c>
      <c r="DF16" s="19">
        <f>DE16/DC16*100</f>
        <v>99.946265448683505</v>
      </c>
      <c r="DG16" s="19">
        <v>110</v>
      </c>
      <c r="DH16" s="19">
        <v>100</v>
      </c>
      <c r="DI16" s="19">
        <v>450</v>
      </c>
      <c r="DJ16" s="19">
        <v>450</v>
      </c>
      <c r="DK16" s="19">
        <v>13</v>
      </c>
      <c r="DL16" s="19">
        <v>7</v>
      </c>
      <c r="DM16" s="19">
        <v>130</v>
      </c>
      <c r="DN16" s="45">
        <v>1117</v>
      </c>
      <c r="DO16" s="17">
        <v>1347</v>
      </c>
      <c r="DP16" s="17">
        <v>693</v>
      </c>
      <c r="DQ16" s="17">
        <v>5268</v>
      </c>
      <c r="DR16" s="17">
        <v>3915</v>
      </c>
      <c r="DS16" s="18">
        <v>1432</v>
      </c>
      <c r="DT16" s="17">
        <v>0</v>
      </c>
      <c r="DY16" s="18">
        <v>1900</v>
      </c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Y16" s="56">
        <v>1700</v>
      </c>
      <c r="EZ16" s="62">
        <v>1413</v>
      </c>
    </row>
    <row r="17" spans="1:158" s="44" customFormat="1" ht="29.25" customHeight="1">
      <c r="A17" s="49">
        <v>13</v>
      </c>
      <c r="B17" s="71" t="s">
        <v>12</v>
      </c>
      <c r="C17" s="56">
        <v>120</v>
      </c>
      <c r="D17" s="36"/>
      <c r="E17" s="13">
        <v>450</v>
      </c>
      <c r="F17" s="36">
        <v>450</v>
      </c>
      <c r="G17" s="36">
        <f>F17/E17*100</f>
        <v>100</v>
      </c>
      <c r="H17" s="13">
        <f>F17-EY17</f>
        <v>0</v>
      </c>
      <c r="I17" s="13">
        <v>140</v>
      </c>
      <c r="J17" s="36">
        <v>140</v>
      </c>
      <c r="K17" s="55">
        <v>261</v>
      </c>
      <c r="L17" s="22">
        <v>100</v>
      </c>
      <c r="M17" s="22"/>
      <c r="N17" s="13">
        <v>140</v>
      </c>
      <c r="O17" s="22"/>
      <c r="P17" s="62"/>
      <c r="Q17" s="54">
        <v>320</v>
      </c>
      <c r="R17" s="62">
        <v>320</v>
      </c>
      <c r="S17" s="24">
        <f>R17/Q17*100</f>
        <v>100</v>
      </c>
      <c r="T17" s="24">
        <f>R17-EZ17</f>
        <v>0</v>
      </c>
      <c r="U17" s="22"/>
      <c r="V17" s="62"/>
      <c r="W17" s="68"/>
      <c r="X17" s="62"/>
      <c r="Y17" s="62"/>
      <c r="Z17" s="53"/>
      <c r="AA17" s="66"/>
      <c r="AB17" s="53">
        <v>19</v>
      </c>
      <c r="AC17" s="52">
        <v>19</v>
      </c>
      <c r="AD17" s="51"/>
      <c r="AE17" s="51"/>
      <c r="AF17" s="51">
        <v>19</v>
      </c>
      <c r="AG17" s="51"/>
      <c r="AH17" s="49"/>
      <c r="AI17" s="49"/>
      <c r="AJ17" s="50">
        <v>10</v>
      </c>
      <c r="AK17" s="49">
        <v>10</v>
      </c>
      <c r="AL17" s="50"/>
      <c r="AM17" s="49"/>
      <c r="AN17" s="49"/>
      <c r="AO17" s="49"/>
      <c r="AP17" s="49"/>
      <c r="AQ17" s="50">
        <v>50</v>
      </c>
      <c r="AR17" s="49">
        <v>80</v>
      </c>
      <c r="AS17" s="49"/>
      <c r="AT17" s="66"/>
      <c r="AU17" s="66"/>
      <c r="AV17" s="17"/>
      <c r="AW17" s="17"/>
      <c r="AX17" s="17"/>
      <c r="AY17" s="17"/>
      <c r="AZ17" s="17"/>
      <c r="BA17" s="17"/>
      <c r="BB17" s="17"/>
      <c r="BC17" s="17"/>
      <c r="BD17" s="17"/>
      <c r="BE17" s="17">
        <v>220</v>
      </c>
      <c r="BF17" s="17">
        <v>150</v>
      </c>
      <c r="BG17" s="18">
        <f>BF17/BE17*100</f>
        <v>68.181818181818173</v>
      </c>
      <c r="BH17" s="18">
        <f>BF17-DO17</f>
        <v>0</v>
      </c>
      <c r="BI17" s="17">
        <v>300</v>
      </c>
      <c r="BJ17" s="17">
        <v>300</v>
      </c>
      <c r="BK17" s="18">
        <f>BJ17/BI17*100</f>
        <v>100</v>
      </c>
      <c r="BL17" s="18">
        <f>BJ17-DP17</f>
        <v>0</v>
      </c>
      <c r="BM17" s="17"/>
      <c r="BN17" s="17">
        <v>2200</v>
      </c>
      <c r="BO17" s="18"/>
      <c r="BP17" s="18">
        <f>BN17-DQ17</f>
        <v>0</v>
      </c>
      <c r="BQ17" s="17">
        <v>660</v>
      </c>
      <c r="BR17" s="17">
        <v>800</v>
      </c>
      <c r="BS17" s="18">
        <f>BR17/BQ17*100</f>
        <v>121.21212121212122</v>
      </c>
      <c r="BT17" s="17">
        <f>BR17-DR17</f>
        <v>800</v>
      </c>
      <c r="BU17" s="17">
        <v>500</v>
      </c>
      <c r="BV17" s="17">
        <v>300</v>
      </c>
      <c r="BW17" s="17">
        <v>460</v>
      </c>
      <c r="BX17" s="17"/>
      <c r="BY17" s="20">
        <f>((BJ17*0.45)+(BN17*0.35)+(BR17/1.33*0.17)+(BV17*0.2))/DN17*10</f>
        <v>26.417218789548123</v>
      </c>
      <c r="BZ17" s="20">
        <f>(BL17*0.45+BP17*0.35+(BT17/1.33*0.17))/DN17*10</f>
        <v>2.5310801756867418</v>
      </c>
      <c r="CA17" s="20"/>
      <c r="CB17" s="20"/>
      <c r="CC17" s="18">
        <v>460</v>
      </c>
      <c r="CD17" s="18">
        <f>CC17-DY17</f>
        <v>0</v>
      </c>
      <c r="CE17" s="18">
        <f>CI17-CC17</f>
        <v>0</v>
      </c>
      <c r="CF17" s="18">
        <f>CC17/CI17*100</f>
        <v>100</v>
      </c>
      <c r="CG17" s="18">
        <v>640</v>
      </c>
      <c r="CH17" s="20">
        <f>CG17/CC17*10</f>
        <v>13.913043478260869</v>
      </c>
      <c r="CI17" s="18">
        <v>460</v>
      </c>
      <c r="CJ17" s="18">
        <v>100</v>
      </c>
      <c r="CK17" s="64">
        <v>100</v>
      </c>
      <c r="CL17" s="64">
        <v>180</v>
      </c>
      <c r="CM17" s="18">
        <v>30</v>
      </c>
      <c r="CN17" s="18">
        <v>250</v>
      </c>
      <c r="CO17" s="18">
        <f>CN17-DS17</f>
        <v>0</v>
      </c>
      <c r="CP17" s="18">
        <f>CI17-CM17-CN17-CL17</f>
        <v>0</v>
      </c>
      <c r="CQ17" s="18">
        <f>(CN17+CM17)/CI17*100</f>
        <v>60.869565217391312</v>
      </c>
      <c r="CR17" s="18">
        <v>300</v>
      </c>
      <c r="CS17" s="20">
        <f>CR17/CN17*10</f>
        <v>12</v>
      </c>
      <c r="CT17" s="19"/>
      <c r="CU17" s="46"/>
      <c r="CV17" s="46"/>
      <c r="CW17" s="19"/>
      <c r="CX17" s="48">
        <v>450</v>
      </c>
      <c r="CY17" s="47">
        <v>450</v>
      </c>
      <c r="CZ17" s="19">
        <f>CY17/CX17*100</f>
        <v>100</v>
      </c>
      <c r="DA17" s="19">
        <f>CY17-EY17</f>
        <v>0</v>
      </c>
      <c r="DB17" s="19">
        <v>261</v>
      </c>
      <c r="DC17" s="19">
        <f>DD17*1.3027</f>
        <v>260.54000000000002</v>
      </c>
      <c r="DD17" s="19">
        <v>200</v>
      </c>
      <c r="DE17" s="19">
        <v>261</v>
      </c>
      <c r="DF17" s="19">
        <f>DE17/DC17*100</f>
        <v>100.17655638289705</v>
      </c>
      <c r="DG17" s="19">
        <v>44</v>
      </c>
      <c r="DH17" s="19">
        <v>0</v>
      </c>
      <c r="DI17" s="19">
        <v>100</v>
      </c>
      <c r="DJ17" s="19">
        <v>205</v>
      </c>
      <c r="DK17" s="19"/>
      <c r="DL17" s="19">
        <v>0</v>
      </c>
      <c r="DM17" s="19">
        <v>0</v>
      </c>
      <c r="DN17" s="45">
        <v>404</v>
      </c>
      <c r="DO17" s="17">
        <v>150</v>
      </c>
      <c r="DP17" s="17">
        <v>300</v>
      </c>
      <c r="DQ17" s="17">
        <v>2200</v>
      </c>
      <c r="DR17" s="17"/>
      <c r="DS17" s="18">
        <v>250</v>
      </c>
      <c r="DT17" s="17">
        <v>20</v>
      </c>
      <c r="DY17" s="18">
        <v>460</v>
      </c>
      <c r="EA17" s="63">
        <v>10</v>
      </c>
      <c r="EB17" s="63"/>
      <c r="EC17" s="63">
        <v>10</v>
      </c>
      <c r="ED17" s="17">
        <v>100</v>
      </c>
      <c r="EE17" s="17">
        <f>ED17/EC17*10</f>
        <v>100</v>
      </c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Y17" s="36">
        <v>450</v>
      </c>
      <c r="EZ17" s="62">
        <v>320</v>
      </c>
    </row>
    <row r="18" spans="1:158" s="44" customFormat="1" ht="29.25" customHeight="1">
      <c r="A18" s="49">
        <v>15</v>
      </c>
      <c r="B18" s="71" t="s">
        <v>11</v>
      </c>
      <c r="C18" s="56">
        <v>335</v>
      </c>
      <c r="D18" s="36"/>
      <c r="E18" s="13">
        <v>1500</v>
      </c>
      <c r="F18" s="36">
        <v>1500</v>
      </c>
      <c r="G18" s="36">
        <f>F18/E18*100</f>
        <v>100</v>
      </c>
      <c r="H18" s="13">
        <f>F18-EY18</f>
        <v>0</v>
      </c>
      <c r="I18" s="13">
        <v>2439</v>
      </c>
      <c r="J18" s="36">
        <v>905</v>
      </c>
      <c r="K18" s="55">
        <v>485</v>
      </c>
      <c r="L18" s="22"/>
      <c r="M18" s="22"/>
      <c r="N18" s="13">
        <v>2439</v>
      </c>
      <c r="O18" s="22"/>
      <c r="P18" s="62"/>
      <c r="Q18" s="54">
        <v>1355</v>
      </c>
      <c r="R18" s="62">
        <v>1355</v>
      </c>
      <c r="S18" s="24">
        <f>R18/Q18*100</f>
        <v>100</v>
      </c>
      <c r="T18" s="24">
        <f>R18-EZ18</f>
        <v>0</v>
      </c>
      <c r="U18" s="22"/>
      <c r="V18" s="62"/>
      <c r="W18" s="68"/>
      <c r="X18" s="62"/>
      <c r="Y18" s="62">
        <v>5</v>
      </c>
      <c r="Z18" s="53"/>
      <c r="AA18" s="49"/>
      <c r="AB18" s="53">
        <v>90</v>
      </c>
      <c r="AC18" s="52">
        <v>90</v>
      </c>
      <c r="AD18" s="51">
        <v>90</v>
      </c>
      <c r="AE18" s="51"/>
      <c r="AF18" s="51"/>
      <c r="AG18" s="51"/>
      <c r="AH18" s="49"/>
      <c r="AI18" s="49"/>
      <c r="AJ18" s="50">
        <v>5</v>
      </c>
      <c r="AK18" s="66"/>
      <c r="AL18" s="50"/>
      <c r="AM18" s="49"/>
      <c r="AN18" s="49"/>
      <c r="AO18" s="49"/>
      <c r="AP18" s="49"/>
      <c r="AQ18" s="50">
        <v>600</v>
      </c>
      <c r="AR18" s="49">
        <v>420</v>
      </c>
      <c r="AS18" s="49"/>
      <c r="AT18" s="49"/>
      <c r="AU18" s="49"/>
      <c r="AV18" s="17"/>
      <c r="AW18" s="17"/>
      <c r="AX18" s="17"/>
      <c r="AY18" s="17"/>
      <c r="AZ18" s="17"/>
      <c r="BA18" s="17"/>
      <c r="BB18" s="17"/>
      <c r="BC18" s="17"/>
      <c r="BD18" s="17"/>
      <c r="BE18" s="17">
        <v>2477</v>
      </c>
      <c r="BF18" s="17">
        <v>2360</v>
      </c>
      <c r="BG18" s="18">
        <f>BF18/BE18*100</f>
        <v>95.276544206701658</v>
      </c>
      <c r="BH18" s="18">
        <f>BF18-DO18</f>
        <v>0</v>
      </c>
      <c r="BI18" s="17">
        <v>600</v>
      </c>
      <c r="BJ18" s="17">
        <v>634</v>
      </c>
      <c r="BK18" s="18">
        <f>BJ18/BI18*100</f>
        <v>105.66666666666666</v>
      </c>
      <c r="BL18" s="18">
        <f>BJ18-DP18</f>
        <v>0</v>
      </c>
      <c r="BM18" s="17">
        <v>1300</v>
      </c>
      <c r="BN18" s="17">
        <v>2100</v>
      </c>
      <c r="BO18" s="18">
        <f>BN18/BM18*100</f>
        <v>161.53846153846155</v>
      </c>
      <c r="BP18" s="18">
        <f>BN18-DQ18</f>
        <v>0</v>
      </c>
      <c r="BQ18" s="17">
        <v>3140</v>
      </c>
      <c r="BR18" s="17">
        <v>1838</v>
      </c>
      <c r="BS18" s="18">
        <f>BR18/BQ18*100</f>
        <v>58.535031847133759</v>
      </c>
      <c r="BT18" s="17">
        <f>BR18-DR18</f>
        <v>738</v>
      </c>
      <c r="BU18" s="17">
        <v>400</v>
      </c>
      <c r="BV18" s="17">
        <v>207</v>
      </c>
      <c r="BW18" s="17">
        <v>360</v>
      </c>
      <c r="BX18" s="17"/>
      <c r="BY18" s="20">
        <f>((BJ18*0.45)+(BN18*0.35)+(BR18/1.33*0.17)+(BV18*0.2))/DN18*10</f>
        <v>24.604029047951951</v>
      </c>
      <c r="BZ18" s="20">
        <f>(BL18*0.45+BP18*0.35+(BT18/1.33*0.17))/DN18*10</f>
        <v>1.7899587678874604</v>
      </c>
      <c r="CA18" s="20"/>
      <c r="CB18" s="20"/>
      <c r="CC18" s="18">
        <v>1800</v>
      </c>
      <c r="CD18" s="18">
        <f>CC18-DY18</f>
        <v>0</v>
      </c>
      <c r="CE18" s="18">
        <f>CI18-CC18</f>
        <v>0</v>
      </c>
      <c r="CF18" s="18">
        <f>CC18/CI18*100</f>
        <v>100</v>
      </c>
      <c r="CG18" s="18">
        <v>2340</v>
      </c>
      <c r="CH18" s="20">
        <f>CG18/CC18*10</f>
        <v>13</v>
      </c>
      <c r="CI18" s="18">
        <v>1800</v>
      </c>
      <c r="CJ18" s="18">
        <v>310</v>
      </c>
      <c r="CK18" s="64">
        <v>310</v>
      </c>
      <c r="CL18" s="64">
        <v>420</v>
      </c>
      <c r="CM18" s="20"/>
      <c r="CN18" s="18">
        <v>1380</v>
      </c>
      <c r="CO18" s="18">
        <f>CN18-DS18</f>
        <v>0</v>
      </c>
      <c r="CP18" s="18">
        <f>CI18-CM18-CN18-CL18</f>
        <v>0</v>
      </c>
      <c r="CQ18" s="18">
        <f>(CN18+CM18)/CI18*100</f>
        <v>76.666666666666671</v>
      </c>
      <c r="CR18" s="18">
        <v>1407</v>
      </c>
      <c r="CS18" s="20">
        <f>CR18/CN18*10</f>
        <v>10.195652173913043</v>
      </c>
      <c r="CT18" s="19">
        <v>4</v>
      </c>
      <c r="CU18" s="19"/>
      <c r="CV18" s="19"/>
      <c r="CW18" s="19"/>
      <c r="CX18" s="48">
        <v>1500</v>
      </c>
      <c r="CY18" s="47">
        <v>1500</v>
      </c>
      <c r="CZ18" s="19">
        <f>CY18/CX18*100</f>
        <v>100</v>
      </c>
      <c r="DA18" s="19">
        <f>CY18-EY18</f>
        <v>0</v>
      </c>
      <c r="DB18" s="19">
        <v>485</v>
      </c>
      <c r="DC18" s="19">
        <f>DD18*1.3027</f>
        <v>521.08000000000004</v>
      </c>
      <c r="DD18" s="19">
        <v>400</v>
      </c>
      <c r="DE18" s="19">
        <v>485</v>
      </c>
      <c r="DF18" s="19">
        <f>DE18/DC18*100</f>
        <v>93.075919244645732</v>
      </c>
      <c r="DG18" s="19">
        <v>89</v>
      </c>
      <c r="DH18" s="19">
        <v>48</v>
      </c>
      <c r="DI18" s="19">
        <v>391</v>
      </c>
      <c r="DJ18" s="19">
        <v>391</v>
      </c>
      <c r="DK18" s="19"/>
      <c r="DL18" s="19">
        <v>9</v>
      </c>
      <c r="DM18" s="19">
        <v>0</v>
      </c>
      <c r="DN18" s="45">
        <v>527</v>
      </c>
      <c r="DO18" s="17">
        <v>2360</v>
      </c>
      <c r="DP18" s="17">
        <v>634</v>
      </c>
      <c r="DQ18" s="17">
        <v>2100</v>
      </c>
      <c r="DR18" s="17">
        <v>1100</v>
      </c>
      <c r="DS18" s="18">
        <v>1380</v>
      </c>
      <c r="DT18" s="17">
        <v>0</v>
      </c>
      <c r="DY18" s="18">
        <v>1800</v>
      </c>
      <c r="EA18" s="63">
        <v>20</v>
      </c>
      <c r="EB18" s="17"/>
      <c r="EC18" s="63">
        <v>20</v>
      </c>
      <c r="ED18" s="17">
        <v>300</v>
      </c>
      <c r="EE18" s="17">
        <f>ED18/EC18*10</f>
        <v>150</v>
      </c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Y18" s="36">
        <v>1500</v>
      </c>
      <c r="EZ18" s="62">
        <v>1355</v>
      </c>
    </row>
    <row r="19" spans="1:158" s="44" customFormat="1" ht="29.25" customHeight="1">
      <c r="A19" s="49">
        <v>16</v>
      </c>
      <c r="B19" s="71" t="s">
        <v>10</v>
      </c>
      <c r="C19" s="56">
        <v>50</v>
      </c>
      <c r="D19" s="36"/>
      <c r="E19" s="13">
        <v>260</v>
      </c>
      <c r="F19" s="36">
        <v>260</v>
      </c>
      <c r="G19" s="36">
        <f>F19/E19*100</f>
        <v>100</v>
      </c>
      <c r="H19" s="13">
        <f>F19-EY19</f>
        <v>0</v>
      </c>
      <c r="I19" s="13">
        <v>352</v>
      </c>
      <c r="J19" s="36">
        <v>352</v>
      </c>
      <c r="K19" s="55">
        <v>67</v>
      </c>
      <c r="L19" s="22">
        <v>67</v>
      </c>
      <c r="M19" s="22"/>
      <c r="N19" s="13">
        <v>352</v>
      </c>
      <c r="O19" s="22"/>
      <c r="P19" s="62"/>
      <c r="Q19" s="54">
        <v>220</v>
      </c>
      <c r="R19" s="62">
        <v>220</v>
      </c>
      <c r="S19" s="24">
        <f>R19/Q19*100</f>
        <v>100</v>
      </c>
      <c r="T19" s="24">
        <f>R19-EZ19</f>
        <v>0</v>
      </c>
      <c r="U19" s="22"/>
      <c r="V19" s="62"/>
      <c r="W19" s="68"/>
      <c r="X19" s="62"/>
      <c r="Y19" s="62"/>
      <c r="Z19" s="53"/>
      <c r="AA19" s="49"/>
      <c r="AB19" s="53">
        <v>113</v>
      </c>
      <c r="AC19" s="61"/>
      <c r="AD19" s="51"/>
      <c r="AE19" s="51"/>
      <c r="AF19" s="51"/>
      <c r="AG19" s="51"/>
      <c r="AH19" s="49"/>
      <c r="AI19" s="49"/>
      <c r="AJ19" s="50"/>
      <c r="AK19" s="49"/>
      <c r="AL19" s="50"/>
      <c r="AM19" s="49"/>
      <c r="AN19" s="49"/>
      <c r="AO19" s="49"/>
      <c r="AP19" s="49"/>
      <c r="AQ19" s="50">
        <v>50</v>
      </c>
      <c r="AR19" s="49">
        <v>50</v>
      </c>
      <c r="AS19" s="49"/>
      <c r="AT19" s="49"/>
      <c r="AU19" s="49"/>
      <c r="AV19" s="17"/>
      <c r="AW19" s="17"/>
      <c r="AX19" s="17"/>
      <c r="AY19" s="17"/>
      <c r="AZ19" s="17"/>
      <c r="BA19" s="17"/>
      <c r="BB19" s="17"/>
      <c r="BC19" s="17"/>
      <c r="BD19" s="17"/>
      <c r="BE19" s="17">
        <v>502</v>
      </c>
      <c r="BF19" s="17">
        <v>470</v>
      </c>
      <c r="BG19" s="18">
        <f>BF19/BE19*100</f>
        <v>93.625498007968119</v>
      </c>
      <c r="BH19" s="18">
        <f>BF19-DO19</f>
        <v>0</v>
      </c>
      <c r="BI19" s="17">
        <v>200</v>
      </c>
      <c r="BJ19" s="17">
        <v>240</v>
      </c>
      <c r="BK19" s="18">
        <f>BJ19/BI19*100</f>
        <v>120</v>
      </c>
      <c r="BL19" s="18">
        <f>BJ19-DP19</f>
        <v>0</v>
      </c>
      <c r="BM19" s="17">
        <v>300</v>
      </c>
      <c r="BN19" s="17">
        <v>400</v>
      </c>
      <c r="BO19" s="18">
        <f>BN19/BM19*100</f>
        <v>133.33333333333331</v>
      </c>
      <c r="BP19" s="18">
        <f>BN19-DQ19</f>
        <v>0</v>
      </c>
      <c r="BQ19" s="17">
        <v>1870</v>
      </c>
      <c r="BR19" s="17">
        <v>835</v>
      </c>
      <c r="BS19" s="18">
        <f>BR19/BQ19*100</f>
        <v>44.652406417112303</v>
      </c>
      <c r="BT19" s="17">
        <f>BR19-DR19</f>
        <v>0</v>
      </c>
      <c r="BU19" s="17">
        <v>220</v>
      </c>
      <c r="BV19" s="17">
        <v>190</v>
      </c>
      <c r="BW19" s="17">
        <v>250</v>
      </c>
      <c r="BX19" s="17"/>
      <c r="BY19" s="20">
        <f>((BJ19*0.45)+(BN19*0.35)+(BR19/1.33*0.17)+(BV19*0.2))/DN19*10</f>
        <v>18.612764137832734</v>
      </c>
      <c r="BZ19" s="20">
        <f>(BL19*0.45+BP19*0.35+(BT19/1.33*0.17))/DN19*10</f>
        <v>0</v>
      </c>
      <c r="CA19" s="18">
        <v>1265</v>
      </c>
      <c r="CB19" s="20"/>
      <c r="CC19" s="18">
        <v>250</v>
      </c>
      <c r="CD19" s="18">
        <f>CC19-DY19</f>
        <v>0</v>
      </c>
      <c r="CE19" s="18">
        <f>CI19-CC19</f>
        <v>0</v>
      </c>
      <c r="CF19" s="18">
        <f>CC19/CI19*100</f>
        <v>100</v>
      </c>
      <c r="CG19" s="18">
        <v>300</v>
      </c>
      <c r="CH19" s="20">
        <f>CG19/CC19*10</f>
        <v>12</v>
      </c>
      <c r="CI19" s="18">
        <v>250</v>
      </c>
      <c r="CJ19" s="18">
        <v>50</v>
      </c>
      <c r="CK19" s="18">
        <v>40</v>
      </c>
      <c r="CL19" s="64">
        <v>190</v>
      </c>
      <c r="CM19" s="18">
        <v>10</v>
      </c>
      <c r="CN19" s="18">
        <v>50</v>
      </c>
      <c r="CO19" s="18">
        <f>CN19-DS19</f>
        <v>0</v>
      </c>
      <c r="CP19" s="18">
        <f>CI19-CM19-CN19-CL19</f>
        <v>0</v>
      </c>
      <c r="CQ19" s="18">
        <f>(CN19+CM19)/CI19*100</f>
        <v>24</v>
      </c>
      <c r="CR19" s="18">
        <v>60</v>
      </c>
      <c r="CS19" s="20">
        <f>CR19/CN19*10</f>
        <v>12</v>
      </c>
      <c r="CT19" s="72"/>
      <c r="CU19" s="46"/>
      <c r="CV19" s="46"/>
      <c r="CW19" s="19"/>
      <c r="CX19" s="48">
        <v>260</v>
      </c>
      <c r="CY19" s="47">
        <v>260</v>
      </c>
      <c r="CZ19" s="19">
        <f>CY19/CX19*100</f>
        <v>100</v>
      </c>
      <c r="DA19" s="19">
        <f>CY19-EY19</f>
        <v>0</v>
      </c>
      <c r="DB19" s="19">
        <v>67</v>
      </c>
      <c r="DC19" s="19">
        <f>DD19*1.3027</f>
        <v>65.135000000000005</v>
      </c>
      <c r="DD19" s="19">
        <v>50</v>
      </c>
      <c r="DE19" s="19">
        <v>67</v>
      </c>
      <c r="DF19" s="19">
        <f>DE19/DC19*100</f>
        <v>102.86328394872189</v>
      </c>
      <c r="DG19" s="19">
        <v>10</v>
      </c>
      <c r="DH19" s="19">
        <v>10</v>
      </c>
      <c r="DI19" s="19">
        <v>70</v>
      </c>
      <c r="DJ19" s="19">
        <v>10</v>
      </c>
      <c r="DK19" s="19"/>
      <c r="DL19" s="19">
        <v>0</v>
      </c>
      <c r="DM19" s="19"/>
      <c r="DN19" s="45">
        <v>211</v>
      </c>
      <c r="DO19" s="17">
        <v>470</v>
      </c>
      <c r="DP19" s="17">
        <v>240</v>
      </c>
      <c r="DQ19" s="17">
        <v>400</v>
      </c>
      <c r="DR19" s="17">
        <v>835</v>
      </c>
      <c r="DS19" s="18">
        <v>50</v>
      </c>
      <c r="DT19" s="17">
        <v>0</v>
      </c>
      <c r="DY19" s="18">
        <v>250</v>
      </c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Y19" s="36">
        <v>260</v>
      </c>
      <c r="EZ19" s="62">
        <v>220</v>
      </c>
    </row>
    <row r="20" spans="1:158" s="44" customFormat="1" ht="29.25" customHeight="1">
      <c r="A20" s="49">
        <v>17</v>
      </c>
      <c r="B20" s="71" t="s">
        <v>9</v>
      </c>
      <c r="C20" s="56"/>
      <c r="D20" s="36"/>
      <c r="E20" s="13">
        <v>385</v>
      </c>
      <c r="F20" s="36">
        <v>385</v>
      </c>
      <c r="G20" s="36">
        <f>F20/E20*100</f>
        <v>100</v>
      </c>
      <c r="H20" s="13">
        <f>F20-EY20</f>
        <v>0</v>
      </c>
      <c r="I20" s="13">
        <v>122</v>
      </c>
      <c r="J20" s="36">
        <v>122</v>
      </c>
      <c r="K20" s="55">
        <v>96</v>
      </c>
      <c r="L20" s="22">
        <v>40</v>
      </c>
      <c r="M20" s="22"/>
      <c r="N20" s="13">
        <v>122</v>
      </c>
      <c r="O20" s="22"/>
      <c r="P20" s="22"/>
      <c r="Q20" s="54">
        <v>154</v>
      </c>
      <c r="R20" s="62">
        <v>154</v>
      </c>
      <c r="S20" s="24">
        <f>R20/Q20*100</f>
        <v>100</v>
      </c>
      <c r="T20" s="24">
        <f>R20-EZ20</f>
        <v>0</v>
      </c>
      <c r="U20" s="22"/>
      <c r="V20" s="62"/>
      <c r="W20" s="68"/>
      <c r="X20" s="62"/>
      <c r="Y20" s="62"/>
      <c r="Z20" s="53"/>
      <c r="AA20" s="49"/>
      <c r="AB20" s="53">
        <v>130</v>
      </c>
      <c r="AC20" s="70">
        <v>150</v>
      </c>
      <c r="AD20" s="51">
        <v>20</v>
      </c>
      <c r="AE20" s="51"/>
      <c r="AF20" s="51">
        <v>130</v>
      </c>
      <c r="AG20" s="51"/>
      <c r="AH20" s="49"/>
      <c r="AI20" s="49"/>
      <c r="AJ20" s="50"/>
      <c r="AK20" s="49"/>
      <c r="AL20" s="50"/>
      <c r="AM20" s="49"/>
      <c r="AN20" s="49"/>
      <c r="AO20" s="49"/>
      <c r="AP20" s="49"/>
      <c r="AQ20" s="50">
        <v>50</v>
      </c>
      <c r="AR20" s="49">
        <v>48</v>
      </c>
      <c r="AS20" s="49"/>
      <c r="AT20" s="49"/>
      <c r="AU20" s="49"/>
      <c r="AV20" s="17"/>
      <c r="AW20" s="17"/>
      <c r="AX20" s="58"/>
      <c r="AY20" s="17"/>
      <c r="AZ20" s="17"/>
      <c r="BA20" s="17"/>
      <c r="BB20" s="17"/>
      <c r="BC20" s="17"/>
      <c r="BD20" s="17"/>
      <c r="BE20" s="17">
        <v>189</v>
      </c>
      <c r="BF20" s="17">
        <v>150</v>
      </c>
      <c r="BG20" s="18">
        <f>BF20/BE20*100</f>
        <v>79.365079365079367</v>
      </c>
      <c r="BH20" s="18">
        <f>BF20-DO20</f>
        <v>0</v>
      </c>
      <c r="BI20" s="17">
        <v>200</v>
      </c>
      <c r="BJ20" s="17">
        <v>120</v>
      </c>
      <c r="BK20" s="18">
        <f>BJ20/BI20*100</f>
        <v>60</v>
      </c>
      <c r="BL20" s="18">
        <f>BJ20-DP20</f>
        <v>0</v>
      </c>
      <c r="BM20" s="17"/>
      <c r="BN20" s="17"/>
      <c r="BO20" s="18"/>
      <c r="BP20" s="18">
        <f>BN20-DQ20</f>
        <v>0</v>
      </c>
      <c r="BQ20" s="17">
        <v>1100</v>
      </c>
      <c r="BR20" s="17">
        <v>480</v>
      </c>
      <c r="BS20" s="18">
        <f>BR20/BQ20*100</f>
        <v>43.636363636363633</v>
      </c>
      <c r="BT20" s="17">
        <f>BR20-DR20</f>
        <v>0</v>
      </c>
      <c r="BU20" s="17">
        <v>200</v>
      </c>
      <c r="BV20" s="17">
        <v>120</v>
      </c>
      <c r="BW20" s="17">
        <v>330</v>
      </c>
      <c r="BX20" s="17"/>
      <c r="BY20" s="20">
        <f>((BJ20*0.45)+(BN20*0.35)+(BR20/1.33*0.17)+(BV20*0.2))/DN20*10</f>
        <v>5.8798895974112497</v>
      </c>
      <c r="BZ20" s="20">
        <f>(BL20*0.45+BP20*0.35+(BT20/1.33*0.17))/DN20*10</f>
        <v>0</v>
      </c>
      <c r="CA20" s="18">
        <v>353</v>
      </c>
      <c r="CB20" s="18">
        <v>56</v>
      </c>
      <c r="CC20" s="18">
        <v>330</v>
      </c>
      <c r="CD20" s="18">
        <f>CC20-DY20</f>
        <v>0</v>
      </c>
      <c r="CE20" s="18">
        <f>CI20-CC20</f>
        <v>0</v>
      </c>
      <c r="CF20" s="18">
        <f>CC20/CI20*100</f>
        <v>100</v>
      </c>
      <c r="CG20" s="18">
        <v>230</v>
      </c>
      <c r="CH20" s="20">
        <f>CG20/CC20*10</f>
        <v>6.9696969696969706</v>
      </c>
      <c r="CI20" s="18">
        <v>330</v>
      </c>
      <c r="CJ20" s="18">
        <v>40</v>
      </c>
      <c r="CK20" s="18">
        <v>12</v>
      </c>
      <c r="CL20" s="64"/>
      <c r="CM20" s="18">
        <v>32</v>
      </c>
      <c r="CN20" s="18">
        <v>298</v>
      </c>
      <c r="CO20" s="18">
        <f>CN20-DS20</f>
        <v>0</v>
      </c>
      <c r="CP20" s="18">
        <f>CI20-CM20-CN20-CL20</f>
        <v>0</v>
      </c>
      <c r="CQ20" s="18">
        <f>(CN20+CM20)/CI20*100</f>
        <v>100</v>
      </c>
      <c r="CR20" s="18">
        <v>204</v>
      </c>
      <c r="CS20" s="20">
        <f>CR20/CN20*10</f>
        <v>6.8456375838926178</v>
      </c>
      <c r="CT20" s="19">
        <v>1</v>
      </c>
      <c r="CU20" s="46"/>
      <c r="CV20" s="46"/>
      <c r="CW20" s="19"/>
      <c r="CX20" s="48">
        <v>330</v>
      </c>
      <c r="CY20" s="47">
        <v>385</v>
      </c>
      <c r="CZ20" s="19">
        <f>CY20/CX20*100</f>
        <v>116.66666666666667</v>
      </c>
      <c r="DA20" s="19">
        <f>CY20-EY20</f>
        <v>0</v>
      </c>
      <c r="DB20" s="19">
        <v>96</v>
      </c>
      <c r="DC20" s="19">
        <f>DD20*1.3027</f>
        <v>104.21599999999999</v>
      </c>
      <c r="DD20" s="19">
        <v>80</v>
      </c>
      <c r="DE20" s="19">
        <v>96</v>
      </c>
      <c r="DF20" s="19">
        <f>DE20/DC20*100</f>
        <v>92.116373685422587</v>
      </c>
      <c r="DG20" s="19">
        <v>16</v>
      </c>
      <c r="DH20" s="69">
        <v>0</v>
      </c>
      <c r="DI20" s="19">
        <v>73</v>
      </c>
      <c r="DJ20" s="19">
        <v>42</v>
      </c>
      <c r="DK20" s="19"/>
      <c r="DL20" s="19"/>
      <c r="DM20" s="19">
        <v>0</v>
      </c>
      <c r="DN20" s="45">
        <v>237</v>
      </c>
      <c r="DO20" s="17">
        <v>150</v>
      </c>
      <c r="DP20" s="17">
        <v>120</v>
      </c>
      <c r="DQ20" s="17"/>
      <c r="DR20" s="17">
        <v>480</v>
      </c>
      <c r="DS20" s="18">
        <v>298</v>
      </c>
      <c r="DT20" s="17"/>
      <c r="DY20" s="18">
        <v>330</v>
      </c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Y20" s="36">
        <v>385</v>
      </c>
      <c r="EZ20" s="62">
        <v>154</v>
      </c>
    </row>
    <row r="21" spans="1:158" s="44" customFormat="1" ht="29.25" customHeight="1">
      <c r="A21" s="49">
        <v>18</v>
      </c>
      <c r="B21" s="59" t="s">
        <v>8</v>
      </c>
      <c r="C21" s="56"/>
      <c r="D21" s="36"/>
      <c r="E21" s="13">
        <v>100</v>
      </c>
      <c r="F21" s="36">
        <v>100</v>
      </c>
      <c r="G21" s="36">
        <f>F21/E21*100</f>
        <v>100</v>
      </c>
      <c r="H21" s="13">
        <f>F21-EY21</f>
        <v>0</v>
      </c>
      <c r="I21" s="13">
        <v>0</v>
      </c>
      <c r="J21" s="36"/>
      <c r="K21" s="55">
        <v>0</v>
      </c>
      <c r="L21" s="22"/>
      <c r="M21" s="22"/>
      <c r="N21" s="13">
        <v>0</v>
      </c>
      <c r="O21" s="22"/>
      <c r="P21" s="22"/>
      <c r="Q21" s="54">
        <v>100</v>
      </c>
      <c r="R21" s="62">
        <v>100</v>
      </c>
      <c r="S21" s="24">
        <f>R21/Q21*100</f>
        <v>100</v>
      </c>
      <c r="T21" s="24">
        <f>R21-EZ21</f>
        <v>0</v>
      </c>
      <c r="U21" s="22"/>
      <c r="V21" s="62"/>
      <c r="W21" s="68"/>
      <c r="X21" s="62"/>
      <c r="Y21" s="62"/>
      <c r="Z21" s="53"/>
      <c r="AA21" s="49"/>
      <c r="AB21" s="53">
        <v>0</v>
      </c>
      <c r="AC21" s="52"/>
      <c r="AD21" s="51"/>
      <c r="AE21" s="51"/>
      <c r="AF21" s="51"/>
      <c r="AG21" s="51"/>
      <c r="AH21" s="49"/>
      <c r="AI21" s="49"/>
      <c r="AJ21" s="50"/>
      <c r="AK21" s="49"/>
      <c r="AL21" s="50"/>
      <c r="AM21" s="49"/>
      <c r="AN21" s="49"/>
      <c r="AO21" s="49"/>
      <c r="AP21" s="49"/>
      <c r="AQ21" s="50">
        <v>0</v>
      </c>
      <c r="AR21" s="66"/>
      <c r="AS21" s="49"/>
      <c r="AT21" s="49"/>
      <c r="AU21" s="49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8"/>
      <c r="BH21" s="18">
        <f>BF21-DO21</f>
        <v>0</v>
      </c>
      <c r="BI21" s="17"/>
      <c r="BJ21" s="17"/>
      <c r="BK21" s="18"/>
      <c r="BL21" s="18">
        <f>BJ21-DP21</f>
        <v>0</v>
      </c>
      <c r="BM21" s="17"/>
      <c r="BN21" s="17"/>
      <c r="BO21" s="18"/>
      <c r="BP21" s="18">
        <f>BN21-DQ21</f>
        <v>0</v>
      </c>
      <c r="BQ21" s="17"/>
      <c r="BR21" s="17"/>
      <c r="BS21" s="18"/>
      <c r="BT21" s="17">
        <f>BR21-DR21</f>
        <v>0</v>
      </c>
      <c r="BU21" s="17"/>
      <c r="BV21" s="17">
        <v>50</v>
      </c>
      <c r="BW21" s="17">
        <v>100</v>
      </c>
      <c r="BX21" s="17"/>
      <c r="BY21" s="20"/>
      <c r="BZ21" s="20"/>
      <c r="CA21" s="20"/>
      <c r="CB21" s="20"/>
      <c r="CC21" s="18">
        <v>100</v>
      </c>
      <c r="CD21" s="18">
        <f>CC21-DY21</f>
        <v>0</v>
      </c>
      <c r="CE21" s="18">
        <f>CI21-CC21</f>
        <v>0</v>
      </c>
      <c r="CF21" s="18">
        <f>CC21/CI21*100</f>
        <v>100</v>
      </c>
      <c r="CG21" s="18">
        <v>150</v>
      </c>
      <c r="CH21" s="20">
        <f>CG21/CC21*10</f>
        <v>15</v>
      </c>
      <c r="CI21" s="18">
        <v>100</v>
      </c>
      <c r="CJ21" s="18">
        <v>70</v>
      </c>
      <c r="CK21" s="64">
        <v>70</v>
      </c>
      <c r="CL21" s="64"/>
      <c r="CM21" s="20"/>
      <c r="CN21" s="64">
        <v>100</v>
      </c>
      <c r="CO21" s="18">
        <f>CN21-DS21</f>
        <v>0</v>
      </c>
      <c r="CP21" s="18">
        <f>CI21-CM21-CN21-CL21</f>
        <v>0</v>
      </c>
      <c r="CQ21" s="18">
        <f>(CN21+CM21)/CI21*100</f>
        <v>100</v>
      </c>
      <c r="CR21" s="18">
        <v>150</v>
      </c>
      <c r="CS21" s="20">
        <f>CR21/CN21*10</f>
        <v>15</v>
      </c>
      <c r="CT21" s="19"/>
      <c r="CU21" s="19"/>
      <c r="CV21" s="19"/>
      <c r="CW21" s="19"/>
      <c r="CX21" s="48">
        <v>100</v>
      </c>
      <c r="CY21" s="47">
        <v>100</v>
      </c>
      <c r="CZ21" s="19">
        <f>CY21/CX21*100</f>
        <v>100</v>
      </c>
      <c r="DA21" s="19">
        <f>CY21-EY21</f>
        <v>0</v>
      </c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45"/>
      <c r="DO21" s="17"/>
      <c r="DP21" s="17"/>
      <c r="DQ21" s="17"/>
      <c r="DR21" s="17"/>
      <c r="DS21" s="64">
        <v>100</v>
      </c>
      <c r="DT21" s="17"/>
      <c r="DY21" s="18">
        <v>100</v>
      </c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Y21" s="36">
        <v>100</v>
      </c>
      <c r="EZ21" s="62">
        <v>100</v>
      </c>
    </row>
    <row r="22" spans="1:158" s="44" customFormat="1" ht="29.25" customHeight="1">
      <c r="A22" s="49">
        <v>19</v>
      </c>
      <c r="B22" s="59" t="s">
        <v>7</v>
      </c>
      <c r="C22" s="56"/>
      <c r="D22" s="36"/>
      <c r="E22" s="13">
        <v>115</v>
      </c>
      <c r="F22" s="36">
        <v>115</v>
      </c>
      <c r="G22" s="36">
        <f>F22/E22*100</f>
        <v>100</v>
      </c>
      <c r="H22" s="13">
        <f>F22-EY22</f>
        <v>0</v>
      </c>
      <c r="I22" s="13">
        <v>0</v>
      </c>
      <c r="J22" s="36"/>
      <c r="K22" s="55">
        <v>0</v>
      </c>
      <c r="L22" s="22"/>
      <c r="M22" s="22"/>
      <c r="N22" s="13">
        <v>0</v>
      </c>
      <c r="O22" s="22"/>
      <c r="P22" s="22"/>
      <c r="Q22" s="54">
        <v>115</v>
      </c>
      <c r="R22" s="62">
        <v>115</v>
      </c>
      <c r="S22" s="24">
        <f>R22/Q22*100</f>
        <v>100</v>
      </c>
      <c r="T22" s="24">
        <f>R22-EZ22</f>
        <v>0</v>
      </c>
      <c r="U22" s="22"/>
      <c r="V22" s="67"/>
      <c r="W22" s="68"/>
      <c r="X22" s="67"/>
      <c r="Y22" s="62">
        <v>0</v>
      </c>
      <c r="Z22" s="53"/>
      <c r="AA22" s="49"/>
      <c r="AB22" s="53">
        <v>0</v>
      </c>
      <c r="AC22" s="52"/>
      <c r="AD22" s="51"/>
      <c r="AE22" s="51"/>
      <c r="AF22" s="51"/>
      <c r="AG22" s="51"/>
      <c r="AH22" s="49"/>
      <c r="AI22" s="49"/>
      <c r="AJ22" s="50"/>
      <c r="AK22" s="49"/>
      <c r="AL22" s="50"/>
      <c r="AM22" s="49"/>
      <c r="AN22" s="49"/>
      <c r="AO22" s="49"/>
      <c r="AP22" s="49"/>
      <c r="AQ22" s="50">
        <v>0</v>
      </c>
      <c r="AR22" s="66"/>
      <c r="AS22" s="49"/>
      <c r="AT22" s="49"/>
      <c r="AU22" s="49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8"/>
      <c r="BH22" s="18">
        <f>BF22-DO22</f>
        <v>0</v>
      </c>
      <c r="BI22" s="17"/>
      <c r="BJ22" s="17"/>
      <c r="BK22" s="18"/>
      <c r="BL22" s="18">
        <f>BJ22-DP22</f>
        <v>0</v>
      </c>
      <c r="BM22" s="17"/>
      <c r="BN22" s="17"/>
      <c r="BO22" s="18"/>
      <c r="BP22" s="18">
        <f>BN22-DQ22</f>
        <v>0</v>
      </c>
      <c r="BQ22" s="17"/>
      <c r="BR22" s="17"/>
      <c r="BS22" s="18"/>
      <c r="BT22" s="17">
        <f>BR22-DR22</f>
        <v>0</v>
      </c>
      <c r="BU22" s="17"/>
      <c r="BV22" s="17">
        <v>75</v>
      </c>
      <c r="BW22" s="17">
        <v>115</v>
      </c>
      <c r="BX22" s="17"/>
      <c r="BY22" s="20"/>
      <c r="BZ22" s="20"/>
      <c r="CA22" s="20"/>
      <c r="CB22" s="20"/>
      <c r="CC22" s="18">
        <v>115</v>
      </c>
      <c r="CD22" s="18">
        <f>CC22-DY22</f>
        <v>0</v>
      </c>
      <c r="CE22" s="18">
        <f>CI22-CC22</f>
        <v>0</v>
      </c>
      <c r="CF22" s="18">
        <f>CC22/CI22*100</f>
        <v>100</v>
      </c>
      <c r="CG22" s="18">
        <v>80</v>
      </c>
      <c r="CH22" s="20">
        <f>CG22/CC22*10</f>
        <v>6.9565217391304346</v>
      </c>
      <c r="CI22" s="18">
        <v>115</v>
      </c>
      <c r="CJ22" s="18">
        <v>0</v>
      </c>
      <c r="CK22" s="18"/>
      <c r="CL22" s="64">
        <v>65</v>
      </c>
      <c r="CM22" s="65"/>
      <c r="CN22" s="18">
        <v>50</v>
      </c>
      <c r="CO22" s="18">
        <f>CN22-DS22</f>
        <v>0</v>
      </c>
      <c r="CP22" s="18">
        <f>CI22-CM22-CN22-CL22</f>
        <v>0</v>
      </c>
      <c r="CQ22" s="18">
        <f>(CN22+CM22)/CI22*100</f>
        <v>43.478260869565219</v>
      </c>
      <c r="CR22" s="18">
        <v>80</v>
      </c>
      <c r="CS22" s="20">
        <f>CR22/CN22*10</f>
        <v>16</v>
      </c>
      <c r="CT22" s="19"/>
      <c r="CU22" s="46"/>
      <c r="CV22" s="46"/>
      <c r="CW22" s="19"/>
      <c r="CX22" s="48">
        <v>115</v>
      </c>
      <c r="CY22" s="47">
        <v>115</v>
      </c>
      <c r="CZ22" s="19">
        <f>CY22/CX22*100</f>
        <v>100</v>
      </c>
      <c r="DA22" s="19">
        <f>CY22-EY22</f>
        <v>0</v>
      </c>
      <c r="DB22" s="46"/>
      <c r="DC22" s="19"/>
      <c r="DD22" s="46"/>
      <c r="DE22" s="46"/>
      <c r="DF22" s="19"/>
      <c r="DG22" s="46"/>
      <c r="DH22" s="46"/>
      <c r="DI22" s="19">
        <v>25</v>
      </c>
      <c r="DJ22" s="19">
        <v>25</v>
      </c>
      <c r="DK22" s="19"/>
      <c r="DL22" s="19">
        <v>0</v>
      </c>
      <c r="DM22" s="46"/>
      <c r="DN22" s="45"/>
      <c r="DO22" s="17"/>
      <c r="DP22" s="17"/>
      <c r="DQ22" s="17"/>
      <c r="DR22" s="17"/>
      <c r="DS22" s="18">
        <v>50</v>
      </c>
      <c r="DT22" s="17">
        <v>0</v>
      </c>
      <c r="DY22" s="18">
        <v>115</v>
      </c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Y22" s="36">
        <v>115</v>
      </c>
      <c r="EZ22" s="62">
        <v>115</v>
      </c>
    </row>
    <row r="23" spans="1:158" s="44" customFormat="1" ht="29.25" customHeight="1">
      <c r="A23" s="49">
        <v>20</v>
      </c>
      <c r="B23" s="59" t="s">
        <v>6</v>
      </c>
      <c r="C23" s="56"/>
      <c r="D23" s="36"/>
      <c r="E23" s="13">
        <v>410</v>
      </c>
      <c r="F23" s="36">
        <v>410</v>
      </c>
      <c r="G23" s="36">
        <f>F23/E23*100</f>
        <v>100</v>
      </c>
      <c r="H23" s="13">
        <f>F23-EY23</f>
        <v>0</v>
      </c>
      <c r="I23" s="13">
        <v>726</v>
      </c>
      <c r="J23" s="36">
        <v>40</v>
      </c>
      <c r="K23" s="55">
        <v>0</v>
      </c>
      <c r="L23" s="22"/>
      <c r="M23" s="22"/>
      <c r="N23" s="13">
        <v>726</v>
      </c>
      <c r="O23" s="22"/>
      <c r="P23" s="22"/>
      <c r="Q23" s="54">
        <v>250</v>
      </c>
      <c r="R23" s="62">
        <v>250</v>
      </c>
      <c r="S23" s="24">
        <f>R23/Q23*100</f>
        <v>100</v>
      </c>
      <c r="T23" s="24">
        <f>R23-EZ23</f>
        <v>0</v>
      </c>
      <c r="U23" s="22"/>
      <c r="V23" s="62"/>
      <c r="W23" s="62"/>
      <c r="X23" s="62"/>
      <c r="Y23" s="62">
        <v>0</v>
      </c>
      <c r="Z23" s="50"/>
      <c r="AA23" s="49"/>
      <c r="AB23" s="53">
        <v>20</v>
      </c>
      <c r="AC23" s="52"/>
      <c r="AD23" s="51"/>
      <c r="AE23" s="51"/>
      <c r="AF23" s="51"/>
      <c r="AG23" s="51"/>
      <c r="AH23" s="49"/>
      <c r="AI23" s="49"/>
      <c r="AJ23" s="50">
        <v>150</v>
      </c>
      <c r="AK23" s="60">
        <v>150</v>
      </c>
      <c r="AL23" s="50"/>
      <c r="AM23" s="49"/>
      <c r="AN23" s="49"/>
      <c r="AO23" s="49"/>
      <c r="AP23" s="49"/>
      <c r="AQ23" s="50">
        <v>150</v>
      </c>
      <c r="AR23" s="49">
        <v>150</v>
      </c>
      <c r="AS23" s="49"/>
      <c r="AT23" s="49"/>
      <c r="AU23" s="49"/>
      <c r="AV23" s="17"/>
      <c r="AW23" s="17"/>
      <c r="AX23" s="17"/>
      <c r="AY23" s="17"/>
      <c r="AZ23" s="17"/>
      <c r="BA23" s="17"/>
      <c r="BB23" s="17"/>
      <c r="BC23" s="17"/>
      <c r="BD23" s="17"/>
      <c r="BE23" s="17">
        <v>715</v>
      </c>
      <c r="BF23" s="17">
        <v>560</v>
      </c>
      <c r="BG23" s="18">
        <f>BF23/BE23*100</f>
        <v>78.32167832167832</v>
      </c>
      <c r="BH23" s="18">
        <f>BF23-DO23</f>
        <v>0</v>
      </c>
      <c r="BI23" s="17">
        <v>500</v>
      </c>
      <c r="BJ23" s="17">
        <v>450</v>
      </c>
      <c r="BK23" s="18">
        <f>BJ23/BI23*100</f>
        <v>90</v>
      </c>
      <c r="BL23" s="18">
        <f>BJ23-DP23</f>
        <v>0</v>
      </c>
      <c r="BM23" s="17"/>
      <c r="BN23" s="17"/>
      <c r="BO23" s="18"/>
      <c r="BP23" s="18">
        <f>BN23-DQ23</f>
        <v>0</v>
      </c>
      <c r="BQ23" s="17"/>
      <c r="BR23" s="17"/>
      <c r="BS23" s="18"/>
      <c r="BT23" s="17">
        <f>BR23-DR23</f>
        <v>0</v>
      </c>
      <c r="BU23" s="17"/>
      <c r="BV23" s="17"/>
      <c r="BW23" s="17"/>
      <c r="BX23" s="17"/>
      <c r="BY23" s="20"/>
      <c r="BZ23" s="20"/>
      <c r="CA23" s="20"/>
      <c r="CB23" s="20"/>
      <c r="CC23" s="18">
        <v>200</v>
      </c>
      <c r="CD23" s="18">
        <f>CC23-DY23</f>
        <v>0</v>
      </c>
      <c r="CE23" s="18">
        <f>CI23-CC23</f>
        <v>0</v>
      </c>
      <c r="CF23" s="18">
        <f>CC23/CI23*100</f>
        <v>100</v>
      </c>
      <c r="CG23" s="18">
        <v>120</v>
      </c>
      <c r="CH23" s="20">
        <f>CG23/CC23*10</f>
        <v>6</v>
      </c>
      <c r="CI23" s="18">
        <v>200</v>
      </c>
      <c r="CJ23" s="18">
        <v>0</v>
      </c>
      <c r="CK23" s="18"/>
      <c r="CL23" s="64">
        <v>80</v>
      </c>
      <c r="CM23" s="20"/>
      <c r="CN23" s="18">
        <v>120</v>
      </c>
      <c r="CO23" s="18">
        <f>CN23-DS23</f>
        <v>0</v>
      </c>
      <c r="CP23" s="18">
        <f>CI23-CM23-CN23-CL23</f>
        <v>0</v>
      </c>
      <c r="CQ23" s="18">
        <f>(CN23+CM23)/CI23*100</f>
        <v>60</v>
      </c>
      <c r="CR23" s="18">
        <v>120</v>
      </c>
      <c r="CS23" s="20">
        <f>CR23/CN23*10</f>
        <v>10</v>
      </c>
      <c r="CT23" s="19"/>
      <c r="CU23" s="46"/>
      <c r="CV23" s="46"/>
      <c r="CW23" s="19"/>
      <c r="CX23" s="48">
        <v>410</v>
      </c>
      <c r="CY23" s="47">
        <v>410</v>
      </c>
      <c r="CZ23" s="19">
        <f>CY23/CX23*100</f>
        <v>100</v>
      </c>
      <c r="DA23" s="19">
        <f>CY23-EY23</f>
        <v>0</v>
      </c>
      <c r="DB23" s="46"/>
      <c r="DC23" s="19"/>
      <c r="DD23" s="46"/>
      <c r="DE23" s="46"/>
      <c r="DF23" s="19"/>
      <c r="DG23" s="46"/>
      <c r="DH23" s="46"/>
      <c r="DI23" s="19">
        <v>50</v>
      </c>
      <c r="DJ23" s="19">
        <v>50</v>
      </c>
      <c r="DK23" s="19"/>
      <c r="DL23" s="19"/>
      <c r="DM23" s="19"/>
      <c r="DN23" s="45"/>
      <c r="DO23" s="58">
        <v>560</v>
      </c>
      <c r="DP23" s="58">
        <v>450</v>
      </c>
      <c r="DQ23" s="17"/>
      <c r="DR23" s="17"/>
      <c r="DS23" s="18">
        <v>120</v>
      </c>
      <c r="DT23" s="17">
        <v>0</v>
      </c>
      <c r="DY23" s="18">
        <v>200</v>
      </c>
      <c r="EA23" s="63">
        <v>120</v>
      </c>
      <c r="EB23" s="63">
        <v>80</v>
      </c>
      <c r="EC23" s="63">
        <v>120</v>
      </c>
      <c r="ED23" s="17">
        <v>1200</v>
      </c>
      <c r="EE23" s="17">
        <f>ED23/EC23*10</f>
        <v>100</v>
      </c>
      <c r="EF23" s="63">
        <v>9</v>
      </c>
      <c r="EG23" s="17">
        <v>7</v>
      </c>
      <c r="EH23" s="63">
        <v>2</v>
      </c>
      <c r="EI23" s="17">
        <v>40</v>
      </c>
      <c r="EJ23" s="17">
        <f>EI23/EH23*10</f>
        <v>200</v>
      </c>
      <c r="EK23" s="63">
        <v>7</v>
      </c>
      <c r="EL23" s="17">
        <v>5</v>
      </c>
      <c r="EM23" s="63">
        <v>2</v>
      </c>
      <c r="EN23" s="17">
        <v>20</v>
      </c>
      <c r="EO23" s="17">
        <f>EN23/EM23*10</f>
        <v>100</v>
      </c>
      <c r="EP23" s="17"/>
      <c r="EQ23" s="17"/>
      <c r="ER23" s="17"/>
      <c r="ES23" s="17"/>
      <c r="ET23" s="17">
        <f>EF23+EK23+EP23</f>
        <v>16</v>
      </c>
      <c r="EU23" s="63">
        <f>EH23+EM23+EQ23</f>
        <v>4</v>
      </c>
      <c r="EV23" s="17">
        <f>EI23+EN23+ER23</f>
        <v>60</v>
      </c>
      <c r="EW23" s="17">
        <f>EV23/EU23*10</f>
        <v>150</v>
      </c>
      <c r="EY23" s="36">
        <v>410</v>
      </c>
      <c r="EZ23" s="62">
        <v>250</v>
      </c>
    </row>
    <row r="24" spans="1:158" s="44" customFormat="1" ht="29.25" customHeight="1">
      <c r="A24" s="49">
        <v>21</v>
      </c>
      <c r="B24" s="59" t="s">
        <v>5</v>
      </c>
      <c r="C24" s="56"/>
      <c r="D24" s="36"/>
      <c r="E24" s="13">
        <v>50</v>
      </c>
      <c r="F24" s="36">
        <v>50</v>
      </c>
      <c r="G24" s="36">
        <f>F24/E24*100</f>
        <v>100</v>
      </c>
      <c r="H24" s="13">
        <f>F24-EY24</f>
        <v>0</v>
      </c>
      <c r="I24" s="13">
        <v>1405</v>
      </c>
      <c r="J24" s="36">
        <v>1405</v>
      </c>
      <c r="K24" s="55">
        <v>0</v>
      </c>
      <c r="L24" s="22"/>
      <c r="M24" s="22"/>
      <c r="N24" s="13">
        <v>1405</v>
      </c>
      <c r="O24" s="22"/>
      <c r="P24" s="22"/>
      <c r="Q24" s="54">
        <v>0</v>
      </c>
      <c r="R24" s="22">
        <v>0</v>
      </c>
      <c r="S24" s="24"/>
      <c r="T24" s="24">
        <f>R24-EZ24</f>
        <v>0</v>
      </c>
      <c r="U24" s="22"/>
      <c r="V24" s="22"/>
      <c r="W24" s="22"/>
      <c r="X24" s="22"/>
      <c r="Y24" s="62">
        <v>0</v>
      </c>
      <c r="Z24" s="50"/>
      <c r="AA24" s="49"/>
      <c r="AB24" s="53">
        <v>150</v>
      </c>
      <c r="AC24" s="52">
        <v>150</v>
      </c>
      <c r="AD24" s="51"/>
      <c r="AE24" s="51"/>
      <c r="AF24" s="51"/>
      <c r="AG24" s="51"/>
      <c r="AH24" s="49"/>
      <c r="AI24" s="49"/>
      <c r="AJ24" s="50">
        <v>30</v>
      </c>
      <c r="AK24" s="49">
        <v>0</v>
      </c>
      <c r="AL24" s="50"/>
      <c r="AM24" s="49"/>
      <c r="AN24" s="49"/>
      <c r="AO24" s="49"/>
      <c r="AP24" s="49"/>
      <c r="AQ24" s="50">
        <v>150</v>
      </c>
      <c r="AR24" s="60">
        <v>40</v>
      </c>
      <c r="AS24" s="49"/>
      <c r="AT24" s="49"/>
      <c r="AU24" s="49"/>
      <c r="AV24" s="17"/>
      <c r="AW24" s="17"/>
      <c r="AX24" s="17"/>
      <c r="AY24" s="17"/>
      <c r="AZ24" s="17"/>
      <c r="BA24" s="17"/>
      <c r="BB24" s="17"/>
      <c r="BC24" s="17"/>
      <c r="BD24" s="17"/>
      <c r="BE24" s="17">
        <v>1521</v>
      </c>
      <c r="BF24" s="17">
        <v>1521</v>
      </c>
      <c r="BG24" s="18">
        <f>BF24/BE24*100</f>
        <v>100</v>
      </c>
      <c r="BH24" s="18">
        <f>BF24-DO24</f>
        <v>0</v>
      </c>
      <c r="BI24" s="17">
        <v>1300</v>
      </c>
      <c r="BJ24" s="17">
        <v>1000</v>
      </c>
      <c r="BK24" s="18">
        <f>BJ24/BI24*100</f>
        <v>76.923076923076934</v>
      </c>
      <c r="BL24" s="18">
        <f>BJ24-DP24</f>
        <v>118</v>
      </c>
      <c r="BM24" s="17">
        <v>1200</v>
      </c>
      <c r="BN24" s="17">
        <v>700</v>
      </c>
      <c r="BO24" s="18">
        <f>BN24/BM24*100</f>
        <v>58.333333333333336</v>
      </c>
      <c r="BP24" s="18">
        <f>BN24-DQ24</f>
        <v>138</v>
      </c>
      <c r="BQ24" s="17"/>
      <c r="BR24" s="17"/>
      <c r="BS24" s="18"/>
      <c r="BT24" s="17">
        <f>BR24-DR24</f>
        <v>0</v>
      </c>
      <c r="BU24" s="17"/>
      <c r="BV24" s="17"/>
      <c r="BW24" s="17"/>
      <c r="BX24" s="17">
        <v>700</v>
      </c>
      <c r="BY24" s="20"/>
      <c r="BZ24" s="20">
        <f>(BL24*0.45+BP24*0.35+(BT24/1.33*0.17))/DN24*10</f>
        <v>4.5675675675675684</v>
      </c>
      <c r="CA24" s="20"/>
      <c r="CB24" s="20"/>
      <c r="CC24" s="18">
        <v>64</v>
      </c>
      <c r="CD24" s="18">
        <f>CC24-DY24</f>
        <v>0</v>
      </c>
      <c r="CE24" s="18">
        <f>CI24-CC24</f>
        <v>0</v>
      </c>
      <c r="CF24" s="18">
        <f>CC24/CI24*100</f>
        <v>100</v>
      </c>
      <c r="CG24" s="18">
        <v>0</v>
      </c>
      <c r="CH24" s="20"/>
      <c r="CI24" s="18">
        <v>64</v>
      </c>
      <c r="CJ24" s="18"/>
      <c r="CK24" s="18"/>
      <c r="CL24" s="20"/>
      <c r="CM24" s="18">
        <v>64</v>
      </c>
      <c r="CN24" s="20"/>
      <c r="CO24" s="18">
        <f>CN24-DS24</f>
        <v>0</v>
      </c>
      <c r="CP24" s="18">
        <f>CI24-CM24-CN24-CL24</f>
        <v>0</v>
      </c>
      <c r="CQ24" s="18">
        <f>(CN24+CM24)/CI24*100</f>
        <v>100</v>
      </c>
      <c r="CR24" s="20"/>
      <c r="CS24" s="20"/>
      <c r="CT24" s="46"/>
      <c r="CU24" s="46"/>
      <c r="CV24" s="46"/>
      <c r="CW24" s="19"/>
      <c r="CX24" s="48">
        <v>50</v>
      </c>
      <c r="CY24" s="47">
        <v>50</v>
      </c>
      <c r="CZ24" s="19">
        <f>CY24/CX24*100</f>
        <v>100</v>
      </c>
      <c r="DA24" s="19">
        <f>CY24-EY24</f>
        <v>0</v>
      </c>
      <c r="DB24" s="46"/>
      <c r="DC24" s="19"/>
      <c r="DD24" s="46"/>
      <c r="DE24" s="46"/>
      <c r="DF24" s="19"/>
      <c r="DG24" s="46"/>
      <c r="DH24" s="46"/>
      <c r="DI24" s="46"/>
      <c r="DJ24" s="46"/>
      <c r="DK24" s="46"/>
      <c r="DL24" s="46"/>
      <c r="DM24" s="46"/>
      <c r="DN24" s="45">
        <v>222</v>
      </c>
      <c r="DO24" s="17">
        <v>1521</v>
      </c>
      <c r="DP24" s="17">
        <v>882</v>
      </c>
      <c r="DQ24" s="17">
        <v>562</v>
      </c>
      <c r="DR24" s="17"/>
      <c r="DS24" s="20"/>
      <c r="DT24" s="17"/>
      <c r="DY24" s="18">
        <v>64</v>
      </c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Y24" s="36">
        <v>50</v>
      </c>
      <c r="EZ24" s="22">
        <v>0</v>
      </c>
    </row>
    <row r="25" spans="1:158" s="44" customFormat="1" ht="29.25" customHeight="1">
      <c r="A25" s="49">
        <v>22</v>
      </c>
      <c r="B25" s="59" t="s">
        <v>4</v>
      </c>
      <c r="C25" s="56"/>
      <c r="D25" s="36"/>
      <c r="E25" s="13">
        <v>451</v>
      </c>
      <c r="F25" s="36">
        <v>451</v>
      </c>
      <c r="G25" s="36">
        <f>F25/E25*100</f>
        <v>100</v>
      </c>
      <c r="H25" s="13">
        <f>F25-EY25</f>
        <v>0</v>
      </c>
      <c r="I25" s="13">
        <v>68</v>
      </c>
      <c r="J25" s="36">
        <v>68</v>
      </c>
      <c r="K25" s="55">
        <v>0</v>
      </c>
      <c r="L25" s="22"/>
      <c r="M25" s="22"/>
      <c r="N25" s="13">
        <v>68</v>
      </c>
      <c r="O25" s="22"/>
      <c r="P25" s="22"/>
      <c r="Q25" s="54">
        <v>100</v>
      </c>
      <c r="R25" s="22">
        <v>100</v>
      </c>
      <c r="S25" s="24">
        <f>R25/Q25*100</f>
        <v>100</v>
      </c>
      <c r="T25" s="24">
        <f>R25-EZ25</f>
        <v>0</v>
      </c>
      <c r="U25" s="22"/>
      <c r="V25" s="22"/>
      <c r="W25" s="22"/>
      <c r="X25" s="22"/>
      <c r="Y25" s="62"/>
      <c r="Z25" s="50"/>
      <c r="AA25" s="49"/>
      <c r="AB25" s="53">
        <v>351</v>
      </c>
      <c r="AC25" s="61"/>
      <c r="AD25" s="51"/>
      <c r="AE25" s="51"/>
      <c r="AF25" s="51"/>
      <c r="AG25" s="51"/>
      <c r="AH25" s="49"/>
      <c r="AI25" s="49"/>
      <c r="AJ25" s="50"/>
      <c r="AK25" s="49"/>
      <c r="AL25" s="50"/>
      <c r="AM25" s="49"/>
      <c r="AN25" s="49"/>
      <c r="AO25" s="49"/>
      <c r="AP25" s="49"/>
      <c r="AQ25" s="50">
        <v>351</v>
      </c>
      <c r="AR25" s="60">
        <v>100</v>
      </c>
      <c r="AS25" s="49"/>
      <c r="AT25" s="49"/>
      <c r="AU25" s="49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8"/>
      <c r="BH25" s="18"/>
      <c r="BI25" s="17"/>
      <c r="BJ25" s="17"/>
      <c r="BK25" s="18"/>
      <c r="BL25" s="18"/>
      <c r="BM25" s="17"/>
      <c r="BN25" s="17"/>
      <c r="BO25" s="18"/>
      <c r="BP25" s="18"/>
      <c r="BQ25" s="17"/>
      <c r="BR25" s="17"/>
      <c r="BS25" s="18"/>
      <c r="BT25" s="17"/>
      <c r="BU25" s="17"/>
      <c r="BV25" s="17"/>
      <c r="BW25" s="17"/>
      <c r="BX25" s="17"/>
      <c r="BY25" s="20"/>
      <c r="BZ25" s="20"/>
      <c r="CA25" s="20"/>
      <c r="CB25" s="20"/>
      <c r="CC25" s="18"/>
      <c r="CD25" s="18"/>
      <c r="CE25" s="18"/>
      <c r="CF25" s="18"/>
      <c r="CG25" s="18"/>
      <c r="CH25" s="20"/>
      <c r="CI25" s="18"/>
      <c r="CJ25" s="18"/>
      <c r="CK25" s="18"/>
      <c r="CL25" s="20"/>
      <c r="CM25" s="18"/>
      <c r="CN25" s="20"/>
      <c r="CO25" s="18"/>
      <c r="CP25" s="18"/>
      <c r="CQ25" s="18"/>
      <c r="CR25" s="20"/>
      <c r="CS25" s="20"/>
      <c r="CT25" s="46"/>
      <c r="CU25" s="46"/>
      <c r="CV25" s="46"/>
      <c r="CW25" s="19"/>
      <c r="CX25" s="48"/>
      <c r="CY25" s="47"/>
      <c r="CZ25" s="19"/>
      <c r="DA25" s="19"/>
      <c r="DB25" s="46"/>
      <c r="DC25" s="19"/>
      <c r="DD25" s="46"/>
      <c r="DE25" s="46"/>
      <c r="DF25" s="19"/>
      <c r="DG25" s="46"/>
      <c r="DH25" s="46"/>
      <c r="DI25" s="46"/>
      <c r="DJ25" s="46"/>
      <c r="DK25" s="46"/>
      <c r="DL25" s="46"/>
      <c r="DM25" s="46"/>
      <c r="DN25" s="45"/>
      <c r="DO25" s="17"/>
      <c r="DP25" s="17"/>
      <c r="DQ25" s="17"/>
      <c r="DR25" s="17"/>
      <c r="DS25" s="20"/>
      <c r="DT25" s="17"/>
      <c r="DY25" s="18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Y25" s="36">
        <v>451</v>
      </c>
      <c r="EZ25" s="22">
        <v>100</v>
      </c>
    </row>
    <row r="26" spans="1:158" s="44" customFormat="1" ht="29.25" customHeight="1">
      <c r="A26" s="49">
        <v>23</v>
      </c>
      <c r="B26" s="59" t="s">
        <v>3</v>
      </c>
      <c r="C26" s="56"/>
      <c r="D26" s="56">
        <v>20</v>
      </c>
      <c r="E26" s="41"/>
      <c r="F26" s="56"/>
      <c r="G26" s="36">
        <v>0</v>
      </c>
      <c r="H26" s="13">
        <f>F26-EY26</f>
        <v>0</v>
      </c>
      <c r="I26" s="41">
        <v>0</v>
      </c>
      <c r="J26" s="56"/>
      <c r="K26" s="55">
        <v>0</v>
      </c>
      <c r="L26" s="22"/>
      <c r="M26" s="22"/>
      <c r="N26" s="41">
        <v>0</v>
      </c>
      <c r="O26" s="22"/>
      <c r="P26" s="22"/>
      <c r="Q26" s="54">
        <v>0</v>
      </c>
      <c r="R26" s="22"/>
      <c r="S26" s="24"/>
      <c r="T26" s="24">
        <f>R26-EZ26</f>
        <v>0</v>
      </c>
      <c r="U26" s="22">
        <v>200</v>
      </c>
      <c r="V26" s="22">
        <v>200</v>
      </c>
      <c r="W26" s="22"/>
      <c r="X26" s="22"/>
      <c r="Y26" s="22">
        <v>1</v>
      </c>
      <c r="Z26" s="50"/>
      <c r="AA26" s="49"/>
      <c r="AB26" s="53">
        <v>0</v>
      </c>
      <c r="AC26" s="52"/>
      <c r="AD26" s="51"/>
      <c r="AE26" s="51"/>
      <c r="AF26" s="51"/>
      <c r="AG26" s="51"/>
      <c r="AH26" s="49"/>
      <c r="AI26" s="49"/>
      <c r="AJ26" s="50"/>
      <c r="AK26" s="49"/>
      <c r="AL26" s="50"/>
      <c r="AM26" s="49"/>
      <c r="AN26" s="49"/>
      <c r="AO26" s="49"/>
      <c r="AP26" s="49"/>
      <c r="AQ26" s="50">
        <v>0</v>
      </c>
      <c r="AR26" s="49"/>
      <c r="AS26" s="49"/>
      <c r="AT26" s="49"/>
      <c r="AU26" s="49"/>
      <c r="AV26" s="17"/>
      <c r="AW26" s="17"/>
      <c r="AX26" s="17"/>
      <c r="AY26" s="17"/>
      <c r="AZ26" s="58"/>
      <c r="BA26" s="58"/>
      <c r="BB26" s="17"/>
      <c r="BC26" s="17"/>
      <c r="BD26" s="17"/>
      <c r="BE26" s="17"/>
      <c r="BF26" s="17"/>
      <c r="BG26" s="18"/>
      <c r="BH26" s="18">
        <f>BF26-DO26</f>
        <v>0</v>
      </c>
      <c r="BI26" s="17"/>
      <c r="BJ26" s="17"/>
      <c r="BK26" s="18"/>
      <c r="BL26" s="18">
        <f>BJ26-DP26</f>
        <v>0</v>
      </c>
      <c r="BM26" s="17"/>
      <c r="BN26" s="17"/>
      <c r="BO26" s="18"/>
      <c r="BP26" s="18">
        <f>BN26-DQ26</f>
        <v>0</v>
      </c>
      <c r="BQ26" s="17"/>
      <c r="BR26" s="17"/>
      <c r="BS26" s="18"/>
      <c r="BT26" s="17">
        <f>BR26-DR26</f>
        <v>0</v>
      </c>
      <c r="BU26" s="17"/>
      <c r="BV26" s="17"/>
      <c r="BW26" s="17"/>
      <c r="BX26" s="17"/>
      <c r="BY26" s="20"/>
      <c r="BZ26" s="20"/>
      <c r="CA26" s="20"/>
      <c r="CB26" s="20"/>
      <c r="CC26" s="18"/>
      <c r="CD26" s="18"/>
      <c r="CE26" s="18"/>
      <c r="CF26" s="18"/>
      <c r="CG26" s="18"/>
      <c r="CH26" s="20"/>
      <c r="CI26" s="18"/>
      <c r="CJ26" s="18"/>
      <c r="CK26" s="18"/>
      <c r="CL26" s="20"/>
      <c r="CM26" s="20"/>
      <c r="CN26" s="20"/>
      <c r="CO26" s="18"/>
      <c r="CP26" s="18"/>
      <c r="CQ26" s="18"/>
      <c r="CR26" s="20"/>
      <c r="CS26" s="20"/>
      <c r="CT26" s="46"/>
      <c r="CU26" s="19">
        <v>350</v>
      </c>
      <c r="CV26" s="19">
        <v>45</v>
      </c>
      <c r="CW26" s="19">
        <f>CV26/CU26*100</f>
        <v>12.857142857142856</v>
      </c>
      <c r="CX26" s="48"/>
      <c r="CY26" s="46"/>
      <c r="CZ26" s="19"/>
      <c r="DA26" s="19">
        <f>CY26-EY26</f>
        <v>0</v>
      </c>
      <c r="DB26" s="46"/>
      <c r="DC26" s="19"/>
      <c r="DD26" s="46"/>
      <c r="DE26" s="46"/>
      <c r="DF26" s="19"/>
      <c r="DG26" s="46"/>
      <c r="DH26" s="46"/>
      <c r="DI26" s="46"/>
      <c r="DJ26" s="46"/>
      <c r="DK26" s="46"/>
      <c r="DL26" s="46"/>
      <c r="DM26" s="46"/>
      <c r="DN26" s="45"/>
      <c r="DO26" s="17"/>
      <c r="DP26" s="17"/>
      <c r="DQ26" s="17"/>
      <c r="DR26" s="17"/>
      <c r="DS26" s="20"/>
      <c r="DT26" s="17"/>
      <c r="DY26" s="18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Y26" s="56"/>
      <c r="EZ26" s="22"/>
    </row>
    <row r="27" spans="1:158" s="44" customFormat="1" ht="29.25" customHeight="1">
      <c r="A27" s="49">
        <v>24</v>
      </c>
      <c r="B27" s="57" t="s">
        <v>2</v>
      </c>
      <c r="C27" s="56">
        <v>75</v>
      </c>
      <c r="D27" s="36"/>
      <c r="E27" s="13">
        <v>729</v>
      </c>
      <c r="F27" s="36">
        <v>458</v>
      </c>
      <c r="G27" s="36">
        <f>F27/E27*100</f>
        <v>62.825788751714676</v>
      </c>
      <c r="H27" s="13">
        <f>F27-EY27</f>
        <v>120</v>
      </c>
      <c r="I27" s="13">
        <v>881</v>
      </c>
      <c r="J27" s="36"/>
      <c r="K27" s="55">
        <v>391</v>
      </c>
      <c r="L27" s="22"/>
      <c r="M27" s="22"/>
      <c r="N27" s="13">
        <v>881</v>
      </c>
      <c r="O27" s="22"/>
      <c r="P27" s="22"/>
      <c r="Q27" s="54">
        <v>409</v>
      </c>
      <c r="R27" s="22">
        <v>409</v>
      </c>
      <c r="S27" s="24">
        <f>R27/Q27*100</f>
        <v>100</v>
      </c>
      <c r="T27" s="24">
        <f>R27-EZ27</f>
        <v>110</v>
      </c>
      <c r="U27" s="22"/>
      <c r="V27" s="22"/>
      <c r="W27" s="22"/>
      <c r="X27" s="22"/>
      <c r="Y27" s="22">
        <v>1</v>
      </c>
      <c r="Z27" s="50"/>
      <c r="AA27" s="49"/>
      <c r="AB27" s="53">
        <v>296</v>
      </c>
      <c r="AC27" s="52">
        <v>146</v>
      </c>
      <c r="AD27" s="51"/>
      <c r="AE27" s="51"/>
      <c r="AF27" s="51"/>
      <c r="AG27" s="51"/>
      <c r="AH27" s="49"/>
      <c r="AI27" s="49"/>
      <c r="AJ27" s="50"/>
      <c r="AK27" s="49"/>
      <c r="AL27" s="50"/>
      <c r="AM27" s="49"/>
      <c r="AN27" s="49"/>
      <c r="AO27" s="49"/>
      <c r="AP27" s="49"/>
      <c r="AQ27" s="50">
        <v>147</v>
      </c>
      <c r="AR27" s="49">
        <v>147</v>
      </c>
      <c r="AS27" s="49"/>
      <c r="AT27" s="49"/>
      <c r="AU27" s="49"/>
      <c r="AV27" s="17"/>
      <c r="AW27" s="17"/>
      <c r="AX27" s="17"/>
      <c r="AY27" s="17"/>
      <c r="AZ27" s="17"/>
      <c r="BA27" s="17"/>
      <c r="BB27" s="17"/>
      <c r="BC27" s="17"/>
      <c r="BD27" s="17"/>
      <c r="BE27" s="17">
        <v>406</v>
      </c>
      <c r="BF27" s="17">
        <v>300</v>
      </c>
      <c r="BG27" s="18">
        <f>BF27/BE27*100</f>
        <v>73.891625615763544</v>
      </c>
      <c r="BH27" s="18">
        <f>BF27-DO27</f>
        <v>0</v>
      </c>
      <c r="BI27" s="17">
        <v>160</v>
      </c>
      <c r="BJ27" s="17">
        <v>51</v>
      </c>
      <c r="BK27" s="18">
        <f>BJ27/BI27*100</f>
        <v>31.874999999999996</v>
      </c>
      <c r="BL27" s="18">
        <f>BJ27-DP27</f>
        <v>0</v>
      </c>
      <c r="BM27" s="17"/>
      <c r="BN27" s="17"/>
      <c r="BO27" s="18"/>
      <c r="BP27" s="18">
        <f>BN27-DQ27</f>
        <v>0</v>
      </c>
      <c r="BQ27" s="17"/>
      <c r="BR27" s="17">
        <v>2854</v>
      </c>
      <c r="BS27" s="18"/>
      <c r="BT27" s="17">
        <f>BR27-DR27</f>
        <v>917</v>
      </c>
      <c r="BU27" s="17">
        <v>270</v>
      </c>
      <c r="BV27" s="17">
        <v>141</v>
      </c>
      <c r="BW27" s="17">
        <v>200</v>
      </c>
      <c r="BX27" s="17"/>
      <c r="BY27" s="20"/>
      <c r="BZ27" s="20"/>
      <c r="CA27" s="20"/>
      <c r="CB27" s="20"/>
      <c r="CC27" s="18">
        <v>248</v>
      </c>
      <c r="CD27" s="18">
        <f>CC27-DY27</f>
        <v>0</v>
      </c>
      <c r="CE27" s="18">
        <f>CI27-CC27</f>
        <v>0</v>
      </c>
      <c r="CF27" s="18">
        <f>CC27/CI27*100</f>
        <v>100</v>
      </c>
      <c r="CG27" s="18">
        <v>340</v>
      </c>
      <c r="CH27" s="20">
        <f>CG27/CC27*10</f>
        <v>13.709677419354838</v>
      </c>
      <c r="CI27" s="18">
        <v>248</v>
      </c>
      <c r="CJ27" s="18">
        <v>124</v>
      </c>
      <c r="CK27" s="18"/>
      <c r="CL27" s="20"/>
      <c r="CM27" s="20"/>
      <c r="CN27" s="18">
        <v>248</v>
      </c>
      <c r="CO27" s="18">
        <f>CN27-DS27</f>
        <v>0</v>
      </c>
      <c r="CP27" s="18">
        <f>CI27-CM27-CN27-CL27</f>
        <v>0</v>
      </c>
      <c r="CQ27" s="18">
        <f>(CN27+CM27)/CI27*100</f>
        <v>100</v>
      </c>
      <c r="CR27" s="18">
        <v>340</v>
      </c>
      <c r="CS27" s="20">
        <f>CR27/CN27*10</f>
        <v>13.709677419354838</v>
      </c>
      <c r="CT27" s="19">
        <v>1</v>
      </c>
      <c r="CU27" s="46"/>
      <c r="CV27" s="46"/>
      <c r="CW27" s="19"/>
      <c r="CX27" s="48">
        <v>124</v>
      </c>
      <c r="CY27" s="47">
        <v>124</v>
      </c>
      <c r="CZ27" s="19">
        <f>CY27/CX27*100</f>
        <v>100</v>
      </c>
      <c r="DA27" s="19">
        <f>CY27-EY27</f>
        <v>-214</v>
      </c>
      <c r="DB27" s="19">
        <v>246</v>
      </c>
      <c r="DC27" s="19">
        <f>DD27*1.3027</f>
        <v>246.21029999999999</v>
      </c>
      <c r="DD27" s="19">
        <v>189</v>
      </c>
      <c r="DE27" s="19">
        <v>246</v>
      </c>
      <c r="DF27" s="19">
        <f>DE27/DC27*100</f>
        <v>99.914585214347255</v>
      </c>
      <c r="DG27" s="46"/>
      <c r="DH27" s="46"/>
      <c r="DI27" s="46"/>
      <c r="DJ27" s="46"/>
      <c r="DK27" s="46"/>
      <c r="DL27" s="46"/>
      <c r="DM27" s="46"/>
      <c r="DN27" s="45"/>
      <c r="DO27" s="17">
        <v>300</v>
      </c>
      <c r="DP27" s="17">
        <v>51</v>
      </c>
      <c r="DQ27" s="17"/>
      <c r="DR27" s="17">
        <v>1937</v>
      </c>
      <c r="DS27" s="18">
        <v>248</v>
      </c>
      <c r="DT27" s="17"/>
      <c r="DY27" s="18">
        <v>248</v>
      </c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Y27" s="36">
        <v>338</v>
      </c>
      <c r="EZ27" s="22">
        <v>299</v>
      </c>
    </row>
    <row r="28" spans="1:158" s="32" customFormat="1" ht="29.25" customHeight="1">
      <c r="A28" s="43"/>
      <c r="B28" s="42" t="s">
        <v>1</v>
      </c>
      <c r="C28" s="41">
        <f>SUM(C5:C27)</f>
        <v>2770</v>
      </c>
      <c r="D28" s="13">
        <f>SUM(D5:D27)</f>
        <v>40</v>
      </c>
      <c r="E28" s="13">
        <f>SUM(E5:E27)</f>
        <v>23106</v>
      </c>
      <c r="F28" s="13">
        <f>SUM(F5:F27)</f>
        <v>22835</v>
      </c>
      <c r="G28" s="13">
        <f>F28/E28*100</f>
        <v>98.827144464641208</v>
      </c>
      <c r="H28" s="13">
        <f>F28-EY28</f>
        <v>120</v>
      </c>
      <c r="I28" s="13">
        <f>SUM(I5:I27)</f>
        <v>22147</v>
      </c>
      <c r="J28" s="13">
        <f>SUM(J5:J27)</f>
        <v>13866</v>
      </c>
      <c r="K28" s="13">
        <f>SUM(K5:K27)</f>
        <v>6684</v>
      </c>
      <c r="L28" s="13">
        <f>SUM(L5:L27)</f>
        <v>3925</v>
      </c>
      <c r="M28" s="13">
        <f>SUM(M5:M27)</f>
        <v>20</v>
      </c>
      <c r="N28" s="13">
        <f>SUM(N5:N27)</f>
        <v>22147</v>
      </c>
      <c r="O28" s="13">
        <f>SUM(O5:O27)</f>
        <v>4542</v>
      </c>
      <c r="P28" s="13">
        <f>SUM(P5:P27)</f>
        <v>0</v>
      </c>
      <c r="Q28" s="13">
        <f>SUM(Q5:Q27)</f>
        <v>19444</v>
      </c>
      <c r="R28" s="13">
        <f>SUM(R5:R27)</f>
        <v>19444</v>
      </c>
      <c r="S28" s="24">
        <f>R28/Q28*100</f>
        <v>100</v>
      </c>
      <c r="T28" s="24">
        <f>R28-EZ28</f>
        <v>318</v>
      </c>
      <c r="U28" s="13">
        <f>SUM(U5:U27)</f>
        <v>550</v>
      </c>
      <c r="V28" s="13">
        <f>SUM(V5:V27)</f>
        <v>550</v>
      </c>
      <c r="W28" s="13">
        <f>SUM(W5:W27)</f>
        <v>0</v>
      </c>
      <c r="X28" s="13">
        <f>SUM(X5:X27)</f>
        <v>0</v>
      </c>
      <c r="Y28" s="13">
        <f>SUM(Y5:Y27)</f>
        <v>20</v>
      </c>
      <c r="Z28" s="13">
        <f>SUM(Z5:Z27)</f>
        <v>1080</v>
      </c>
      <c r="AA28" s="13">
        <f>SUM(AA5:AA27)</f>
        <v>871</v>
      </c>
      <c r="AB28" s="13">
        <f>SUM(AB5:AB27)</f>
        <v>2562</v>
      </c>
      <c r="AC28" s="13">
        <f>SUM(AC5:AC27)</f>
        <v>1774</v>
      </c>
      <c r="AD28" s="13">
        <f>SUM(AD5:AD27)</f>
        <v>870</v>
      </c>
      <c r="AE28" s="13">
        <f>SUM(AE5:AE27)</f>
        <v>186</v>
      </c>
      <c r="AF28" s="13">
        <f>SUM(AF5:AF27)</f>
        <v>352</v>
      </c>
      <c r="AG28" s="13">
        <f>SUM(AG5:AG27)</f>
        <v>70</v>
      </c>
      <c r="AH28" s="13">
        <f>SUM(AH5:AH27)</f>
        <v>0</v>
      </c>
      <c r="AI28" s="13">
        <f>SUM(AI5:AI27)</f>
        <v>0</v>
      </c>
      <c r="AJ28" s="13">
        <f>SUM(AJ5:AJ27)</f>
        <v>495</v>
      </c>
      <c r="AK28" s="13">
        <f>SUM(AK5:AK27)</f>
        <v>317</v>
      </c>
      <c r="AL28" s="13">
        <f>SUM(AL5:AL27)</f>
        <v>70</v>
      </c>
      <c r="AM28" s="13">
        <f>SUM(AM5:AM27)</f>
        <v>29</v>
      </c>
      <c r="AN28" s="13">
        <f>SUM(AN5:AN27)</f>
        <v>0</v>
      </c>
      <c r="AO28" s="13">
        <f>SUM(AO5:AO27)</f>
        <v>4</v>
      </c>
      <c r="AP28" s="13">
        <f>SUM(AP5:AP27)</f>
        <v>25</v>
      </c>
      <c r="AQ28" s="13">
        <f>SUM(AQ5:AQ27)</f>
        <v>4570</v>
      </c>
      <c r="AR28" s="13">
        <f>SUM(AR5:AR27)</f>
        <v>4293</v>
      </c>
      <c r="AS28" s="36">
        <f>SUM(AS5:AS27)</f>
        <v>0</v>
      </c>
      <c r="AT28" s="36">
        <f>SUM(AT5:AT27)</f>
        <v>0</v>
      </c>
      <c r="AU28" s="36">
        <f>SUM(AU5:AU27)</f>
        <v>0</v>
      </c>
      <c r="AV28" s="36">
        <f>SUM(AV5:AV27)</f>
        <v>0</v>
      </c>
      <c r="AW28" s="36">
        <f>SUM(AW5:AW27)</f>
        <v>0</v>
      </c>
      <c r="AX28" s="36">
        <f>SUM(AX5:AX27)</f>
        <v>0</v>
      </c>
      <c r="AY28" s="36">
        <f>SUM(AY5:AY27)</f>
        <v>0</v>
      </c>
      <c r="AZ28" s="36">
        <f>SUM(AZ5:AZ27)</f>
        <v>0</v>
      </c>
      <c r="BA28" s="36">
        <f>SUM(BA5:BA27)</f>
        <v>0</v>
      </c>
      <c r="BB28" s="13">
        <f>SUM(BB5:BB27)</f>
        <v>1055</v>
      </c>
      <c r="BC28" s="36">
        <f>SUM(BC5:BC27)</f>
        <v>0</v>
      </c>
      <c r="BD28" s="36">
        <f>SUM(BD5:BD27)</f>
        <v>56</v>
      </c>
      <c r="BE28" s="36">
        <f>SUM(BE5:BE27)</f>
        <v>24730</v>
      </c>
      <c r="BF28" s="36">
        <f>SUM(BF5:BF27)</f>
        <v>22912</v>
      </c>
      <c r="BG28" s="39">
        <f>BF28/BE28*100</f>
        <v>92.648604933279415</v>
      </c>
      <c r="BH28" s="35">
        <f>BF28-DO28</f>
        <v>0</v>
      </c>
      <c r="BI28" s="36">
        <f>SUM(BI5:BI27)</f>
        <v>13200</v>
      </c>
      <c r="BJ28" s="36">
        <f>SUM(BJ5:BJ27)</f>
        <v>12014</v>
      </c>
      <c r="BK28" s="39">
        <f>BJ28/BI28*100</f>
        <v>91.015151515151516</v>
      </c>
      <c r="BL28" s="35">
        <f>BJ28-DP28</f>
        <v>210</v>
      </c>
      <c r="BM28" s="36">
        <f>SUM(BM5:BM27)</f>
        <v>37900</v>
      </c>
      <c r="BN28" s="36">
        <f>SUM(BN5:BN27)</f>
        <v>55833</v>
      </c>
      <c r="BO28" s="39">
        <f>BN28/BM28*100</f>
        <v>147.31662269129288</v>
      </c>
      <c r="BP28" s="35">
        <f>BN28-DQ28</f>
        <v>2045</v>
      </c>
      <c r="BQ28" s="36">
        <f>SUM(BQ5:BQ27)</f>
        <v>69520</v>
      </c>
      <c r="BR28" s="36">
        <f>SUM(BR5:BR27)</f>
        <v>53259</v>
      </c>
      <c r="BS28" s="18">
        <f>BR28/BQ28*100</f>
        <v>76.609608745684696</v>
      </c>
      <c r="BT28" s="36">
        <f>SUM(BT5:BT27)</f>
        <v>27741</v>
      </c>
      <c r="BU28" s="36">
        <f>SUM(BU5:BU27)</f>
        <v>13400</v>
      </c>
      <c r="BV28" s="40">
        <f>SUM(BV5:BV27)</f>
        <v>10700</v>
      </c>
      <c r="BW28" s="40">
        <f>SUM(BW5:BW27)</f>
        <v>20183</v>
      </c>
      <c r="BX28" s="36">
        <f>SUM(BX5:BX27)</f>
        <v>9524</v>
      </c>
      <c r="BY28" s="39">
        <f>((BJ28*0.45)+(BN28*0.35)+(BR28/1.33*0.17)+(BV28*0.2))/DN28*10</f>
        <v>24.881003709449793</v>
      </c>
      <c r="BZ28" s="39">
        <f>(BL28*0.45+BP28*0.35+(BT28/1.33*0.17))/DN28*10</f>
        <v>3.197601193028818</v>
      </c>
      <c r="CA28" s="35">
        <f>SUM(CA5:CA27)</f>
        <v>8018</v>
      </c>
      <c r="CB28" s="35">
        <v>40</v>
      </c>
      <c r="CC28" s="35">
        <f>SUM(CC5:CC27)</f>
        <v>24228</v>
      </c>
      <c r="CD28" s="35">
        <f>SUM(CD5:CD27)</f>
        <v>0</v>
      </c>
      <c r="CE28" s="35">
        <f>CI28-CC28</f>
        <v>0</v>
      </c>
      <c r="CF28" s="35">
        <f>CC28/CI28*100</f>
        <v>100</v>
      </c>
      <c r="CG28" s="35">
        <f>SUM(CG5:CG27)</f>
        <v>28925</v>
      </c>
      <c r="CH28" s="39">
        <f>CG28/CC28*10</f>
        <v>11.938666006273733</v>
      </c>
      <c r="CI28" s="35">
        <f>SUM(CI5:CI27)</f>
        <v>24228</v>
      </c>
      <c r="CJ28" s="35">
        <f>SUM(CJ5:CJ27)</f>
        <v>3979</v>
      </c>
      <c r="CK28" s="35">
        <f>SUM(CK5:CK27)</f>
        <v>3595</v>
      </c>
      <c r="CL28" s="35">
        <f>SUM(CL5:CL27)</f>
        <v>11086</v>
      </c>
      <c r="CM28" s="35">
        <f>SUM(CM5:CM27)</f>
        <v>173</v>
      </c>
      <c r="CN28" s="35">
        <f>SUM(CN5:CN27)</f>
        <v>12969</v>
      </c>
      <c r="CO28" s="35">
        <f>CN28-DS28</f>
        <v>0</v>
      </c>
      <c r="CP28" s="35">
        <f>CI28-CM28-CN28-CL28</f>
        <v>0</v>
      </c>
      <c r="CQ28" s="35">
        <f>(CN28+CM28)/CI28*100</f>
        <v>54.243024599636783</v>
      </c>
      <c r="CR28" s="35">
        <f>SUM(CR5:CR27)</f>
        <v>16442</v>
      </c>
      <c r="CS28" s="39">
        <f>CR28/CN28*10</f>
        <v>12.677924280977717</v>
      </c>
      <c r="CT28" s="38">
        <f>SUM(CT5:CT27)</f>
        <v>6</v>
      </c>
      <c r="CU28" s="38">
        <f>SUM(CU5:CU27)</f>
        <v>700</v>
      </c>
      <c r="CV28" s="38">
        <f>SUM(CV5:CV27)</f>
        <v>195</v>
      </c>
      <c r="CW28" s="38">
        <f>CV28/CU28*100</f>
        <v>27.857142857142858</v>
      </c>
      <c r="CX28" s="38">
        <f>SUM(CX5:CX27)</f>
        <v>20435</v>
      </c>
      <c r="CY28" s="38">
        <f>SUM(CY5:CY27)</f>
        <v>22050</v>
      </c>
      <c r="CZ28" s="19">
        <f>CY28/CX28*100</f>
        <v>107.90310741375092</v>
      </c>
      <c r="DA28" s="38">
        <f>SUM(DA5:DA27)</f>
        <v>-214</v>
      </c>
      <c r="DB28" s="38">
        <f>SUM(DB5:DB27)</f>
        <v>6559</v>
      </c>
      <c r="DC28" s="38">
        <f>SUM(DC5:DC27)</f>
        <v>7339.4118000000008</v>
      </c>
      <c r="DD28" s="38">
        <f>SUM(DD5:DD27)</f>
        <v>5634</v>
      </c>
      <c r="DE28" s="38">
        <f>SUM(DE5:DE27)</f>
        <v>6559</v>
      </c>
      <c r="DF28" s="19">
        <f>DE28/DC28*100</f>
        <v>89.366834546604935</v>
      </c>
      <c r="DG28" s="38">
        <f>SUM(DG5:DG27)</f>
        <v>1230</v>
      </c>
      <c r="DH28" s="38">
        <f>SUM(DH5:DH27)</f>
        <v>997</v>
      </c>
      <c r="DI28" s="38">
        <f>SUM(DI5:DI27)</f>
        <v>5831</v>
      </c>
      <c r="DJ28" s="38">
        <f>SUM(DJ5:DJ27)</f>
        <v>5865</v>
      </c>
      <c r="DK28" s="38">
        <f>SUM(DK5:DK27)</f>
        <v>13</v>
      </c>
      <c r="DL28" s="38">
        <f>SUM(DL5:DL27)</f>
        <v>48.2</v>
      </c>
      <c r="DM28" s="38">
        <f>SUM(DM5:DM27)</f>
        <v>1347</v>
      </c>
      <c r="DN28" s="37">
        <f>SUM(DN5:DN27)</f>
        <v>13623</v>
      </c>
      <c r="DO28" s="36">
        <f>SUM(DO5:DO27)</f>
        <v>22912</v>
      </c>
      <c r="DP28" s="36">
        <f>SUM(DP5:DP27)</f>
        <v>11804</v>
      </c>
      <c r="DQ28" s="36">
        <f>SUM(DQ5:DQ27)</f>
        <v>53788</v>
      </c>
      <c r="DR28" s="36">
        <f>SUM(DR5:DR27)</f>
        <v>25518</v>
      </c>
      <c r="DS28" s="35">
        <f>SUM(DS5:DS27)</f>
        <v>12969</v>
      </c>
      <c r="DT28" s="34">
        <f>SUM(DT5:DT27)</f>
        <v>615</v>
      </c>
      <c r="EA28" s="33">
        <f>SUM(EA5:EA27)</f>
        <v>423</v>
      </c>
      <c r="EB28" s="33">
        <f>SUM(EB5:EB27)</f>
        <v>95</v>
      </c>
      <c r="EC28" s="33">
        <f>SUM(EC5:EC27)</f>
        <v>423</v>
      </c>
      <c r="ED28" s="33">
        <f>SUM(ED5:ED27)</f>
        <v>5514</v>
      </c>
      <c r="EE28" s="18">
        <f>ED28/EC28*10</f>
        <v>130.35460992907801</v>
      </c>
      <c r="EF28" s="33">
        <f>SUM(EF5:EF27)</f>
        <v>34</v>
      </c>
      <c r="EG28" s="33">
        <f>SUM(EG5:EG27)</f>
        <v>7</v>
      </c>
      <c r="EH28" s="33">
        <f>SUM(EH5:EH27)</f>
        <v>27</v>
      </c>
      <c r="EI28" s="33">
        <f>SUM(EI5:EI27)</f>
        <v>400</v>
      </c>
      <c r="EJ28" s="17">
        <f>EI28/EH28*10</f>
        <v>148.14814814814815</v>
      </c>
      <c r="EK28" s="33">
        <f>SUM(EK5:EK27)</f>
        <v>27</v>
      </c>
      <c r="EL28" s="33">
        <f>SUM(EL5:EL27)</f>
        <v>5</v>
      </c>
      <c r="EM28" s="33">
        <f>SUM(EM5:EM27)</f>
        <v>22</v>
      </c>
      <c r="EN28" s="33">
        <f>SUM(EN5:EN27)</f>
        <v>338</v>
      </c>
      <c r="EO28" s="17">
        <f>EN28/EM28*10</f>
        <v>153.63636363636363</v>
      </c>
      <c r="EP28" s="33">
        <f>SUM(EP5:EP27)</f>
        <v>25</v>
      </c>
      <c r="EQ28" s="33">
        <f>SUM(EQ5:EQ27)</f>
        <v>25</v>
      </c>
      <c r="ER28" s="33">
        <f>SUM(ER5:ER27)</f>
        <v>1957</v>
      </c>
      <c r="ES28" s="17">
        <f>ER28/EQ28*10</f>
        <v>782.8</v>
      </c>
      <c r="ET28" s="33">
        <f>SUM(ET5:ET27)</f>
        <v>86</v>
      </c>
      <c r="EU28" s="33">
        <f>SUM(EU5:EU27)</f>
        <v>74</v>
      </c>
      <c r="EV28" s="33">
        <f>SUM(EV5:EV27)</f>
        <v>2695</v>
      </c>
      <c r="EW28" s="17">
        <f>EV28/EU28*10</f>
        <v>364.18918918918916</v>
      </c>
      <c r="EX28" s="33">
        <f>SUM(EX5:EX27)</f>
        <v>0</v>
      </c>
      <c r="EY28" s="33">
        <f>SUM(EY5:EY27)</f>
        <v>22715</v>
      </c>
      <c r="EZ28" s="33">
        <f>SUM(EZ5:EZ27)</f>
        <v>19126</v>
      </c>
    </row>
    <row r="29" spans="1:158" s="12" customFormat="1" ht="29.25" customHeight="1">
      <c r="A29" s="31"/>
      <c r="B29" s="30" t="s">
        <v>0</v>
      </c>
      <c r="C29" s="27">
        <v>430</v>
      </c>
      <c r="D29" s="27">
        <v>0</v>
      </c>
      <c r="E29" s="28">
        <v>9100</v>
      </c>
      <c r="F29" s="27">
        <v>9100</v>
      </c>
      <c r="G29" s="29">
        <f>F29/E29*100</f>
        <v>100</v>
      </c>
      <c r="H29" s="29">
        <v>0</v>
      </c>
      <c r="I29" s="28">
        <v>6604</v>
      </c>
      <c r="J29" s="27">
        <v>3000</v>
      </c>
      <c r="K29" s="26">
        <v>1235</v>
      </c>
      <c r="L29" s="25">
        <v>800</v>
      </c>
      <c r="M29" s="25"/>
      <c r="N29" s="26">
        <v>6604</v>
      </c>
      <c r="O29" s="25">
        <v>1200</v>
      </c>
      <c r="P29" s="25"/>
      <c r="Q29" s="26">
        <v>6732</v>
      </c>
      <c r="R29" s="25">
        <v>6732</v>
      </c>
      <c r="S29" s="24">
        <f>R29/Q29*100</f>
        <v>100</v>
      </c>
      <c r="T29" s="23"/>
      <c r="U29" s="11"/>
      <c r="V29" s="11"/>
      <c r="W29" s="11"/>
      <c r="X29" s="11"/>
      <c r="Y29" s="22"/>
      <c r="Z29" s="21"/>
      <c r="AA29" s="11"/>
      <c r="AB29" s="11"/>
      <c r="AC29" s="11"/>
      <c r="AD29" s="11"/>
      <c r="AE29" s="11"/>
      <c r="AF29" s="11"/>
      <c r="AG29" s="11"/>
      <c r="AH29" s="11"/>
      <c r="AI29" s="11"/>
      <c r="AJ29" s="21">
        <v>1660</v>
      </c>
      <c r="AK29" s="11">
        <v>1200</v>
      </c>
      <c r="AL29" s="21">
        <v>230</v>
      </c>
      <c r="AM29" s="11">
        <v>140</v>
      </c>
      <c r="AN29" s="11"/>
      <c r="AO29" s="11"/>
      <c r="AP29" s="11"/>
      <c r="AQ29" s="21">
        <v>980</v>
      </c>
      <c r="AR29" s="11">
        <v>550</v>
      </c>
      <c r="AS29" s="11"/>
      <c r="AT29" s="11"/>
      <c r="AU29" s="11"/>
      <c r="AV29" s="11"/>
      <c r="AW29" s="11"/>
      <c r="AX29" s="11"/>
      <c r="AY29" s="11"/>
      <c r="AZ29" s="11"/>
      <c r="BA29" s="11"/>
      <c r="BB29" s="11">
        <v>150</v>
      </c>
      <c r="BC29" s="11"/>
      <c r="BD29" s="11"/>
      <c r="BE29" s="11">
        <v>28527</v>
      </c>
      <c r="BF29" s="11">
        <v>25734</v>
      </c>
      <c r="BG29" s="11">
        <v>90.2</v>
      </c>
      <c r="BH29" s="11"/>
      <c r="BI29" s="11">
        <v>15100</v>
      </c>
      <c r="BJ29" s="11">
        <v>13783</v>
      </c>
      <c r="BK29" s="11">
        <v>91.2</v>
      </c>
      <c r="BL29" s="11"/>
      <c r="BM29" s="11">
        <v>31000</v>
      </c>
      <c r="BN29" s="11">
        <v>39016</v>
      </c>
      <c r="BO29" s="11">
        <v>126</v>
      </c>
      <c r="BP29" s="11"/>
      <c r="BQ29" s="11">
        <v>94120</v>
      </c>
      <c r="BR29" s="11">
        <v>70603</v>
      </c>
      <c r="BS29" s="18">
        <f>BR29/BQ29*100</f>
        <v>75.01381215469614</v>
      </c>
      <c r="BT29" s="11"/>
      <c r="BU29" s="11"/>
      <c r="BV29" s="11">
        <v>13171</v>
      </c>
      <c r="BW29" s="11"/>
      <c r="BX29" s="11">
        <v>9571</v>
      </c>
      <c r="BY29" s="11">
        <v>21.5</v>
      </c>
      <c r="BZ29" s="11"/>
      <c r="CA29" s="11"/>
      <c r="CB29" s="11"/>
      <c r="CC29" s="11"/>
      <c r="CD29" s="11"/>
      <c r="CE29" s="11"/>
      <c r="CF29" s="11"/>
      <c r="CG29" s="11"/>
      <c r="CH29" s="11"/>
      <c r="CI29" s="11">
        <v>24725</v>
      </c>
      <c r="CJ29" s="11">
        <v>3374</v>
      </c>
      <c r="CK29" s="11"/>
      <c r="CL29" s="11"/>
      <c r="CM29" s="11">
        <v>2125</v>
      </c>
      <c r="CN29" s="11">
        <v>22600</v>
      </c>
      <c r="CO29" s="11"/>
      <c r="CP29" s="11"/>
      <c r="CQ29" s="18">
        <f>(CN29+CM29)/CI29*100</f>
        <v>100</v>
      </c>
      <c r="CR29" s="11">
        <v>41614</v>
      </c>
      <c r="CS29" s="20">
        <f>CR29/CN29*10</f>
        <v>18.413274336283184</v>
      </c>
      <c r="CT29" s="11"/>
      <c r="CU29" s="11">
        <v>760</v>
      </c>
      <c r="CV29" s="11">
        <v>597</v>
      </c>
      <c r="CW29" s="19">
        <f>CV29/CU29*100</f>
        <v>78.55263157894737</v>
      </c>
      <c r="CX29" s="19">
        <v>19240</v>
      </c>
      <c r="CY29" s="19">
        <v>23427</v>
      </c>
      <c r="CZ29" s="19">
        <f>CY29/CX29*100</f>
        <v>121.76195426195426</v>
      </c>
      <c r="DA29" s="19">
        <v>70</v>
      </c>
      <c r="DB29" s="11">
        <v>6007</v>
      </c>
      <c r="DC29" s="11"/>
      <c r="DD29" s="11">
        <v>6135</v>
      </c>
      <c r="DE29" s="11">
        <v>6135</v>
      </c>
      <c r="DF29" s="11"/>
      <c r="DG29" s="11"/>
      <c r="DH29" s="11">
        <v>558</v>
      </c>
      <c r="DI29" s="11">
        <v>5983</v>
      </c>
      <c r="DJ29" s="11">
        <v>6384</v>
      </c>
      <c r="DK29" s="11">
        <v>65</v>
      </c>
      <c r="DL29" s="11">
        <v>28</v>
      </c>
      <c r="DM29" s="11">
        <v>0</v>
      </c>
      <c r="DN29" s="10"/>
      <c r="DO29" s="10">
        <v>16786</v>
      </c>
      <c r="DP29" s="10">
        <v>8779</v>
      </c>
      <c r="DQ29" s="10">
        <v>27118</v>
      </c>
      <c r="DR29" s="10">
        <v>38790</v>
      </c>
      <c r="DS29" s="10">
        <v>6587</v>
      </c>
      <c r="DT29" s="11"/>
      <c r="DU29" s="10"/>
      <c r="DV29" s="10"/>
      <c r="DW29" s="10"/>
      <c r="DX29" s="10"/>
      <c r="DY29" s="10"/>
      <c r="DZ29" s="10"/>
      <c r="EA29" s="11">
        <v>553</v>
      </c>
      <c r="EB29" s="11"/>
      <c r="EC29" s="11">
        <v>549</v>
      </c>
      <c r="ED29" s="11">
        <v>7023</v>
      </c>
      <c r="EE29" s="18">
        <f>ED29/EC29*10</f>
        <v>127.92349726775956</v>
      </c>
      <c r="EF29" s="11"/>
      <c r="EG29" s="11"/>
      <c r="EH29" s="11">
        <v>20</v>
      </c>
      <c r="EI29" s="11">
        <v>650</v>
      </c>
      <c r="EJ29" s="17">
        <f>EI29/EH29*10</f>
        <v>325</v>
      </c>
      <c r="EK29" s="11"/>
      <c r="EL29" s="11"/>
      <c r="EM29" s="11">
        <v>16</v>
      </c>
      <c r="EN29" s="11">
        <v>384</v>
      </c>
      <c r="EO29" s="17">
        <f>EN29/EM29*10</f>
        <v>240</v>
      </c>
      <c r="EP29" s="11"/>
      <c r="EQ29" s="11">
        <v>27</v>
      </c>
      <c r="ER29" s="11">
        <v>832</v>
      </c>
      <c r="ES29" s="17">
        <f>ER29/EQ29*10</f>
        <v>308.14814814814815</v>
      </c>
      <c r="ET29" s="11"/>
      <c r="EU29" s="11">
        <f>EH29+EM29+EQ29</f>
        <v>63</v>
      </c>
      <c r="EV29" s="11">
        <f>EI29+EN29+ER29</f>
        <v>1866</v>
      </c>
      <c r="EW29" s="17">
        <f>EV29/EU29*10</f>
        <v>296.1904761904762</v>
      </c>
      <c r="EX29" s="10"/>
      <c r="EY29" s="10"/>
      <c r="EZ29" s="10"/>
      <c r="FA29" s="10"/>
      <c r="FB29" s="10"/>
    </row>
    <row r="30" spans="1:158" s="12" customFormat="1" ht="24" customHeight="1">
      <c r="A30" s="14"/>
      <c r="B30" s="16"/>
      <c r="C30" s="15"/>
      <c r="D30" s="15"/>
      <c r="E30" s="15"/>
      <c r="F30" s="15"/>
      <c r="G30" s="15"/>
      <c r="H30" s="15"/>
      <c r="I30" s="15"/>
      <c r="J30" s="15"/>
      <c r="K30" s="14"/>
      <c r="L30" s="14"/>
      <c r="M30" s="14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3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</row>
    <row r="31" spans="1:158" ht="12.75" customHeight="1">
      <c r="B31" s="8"/>
      <c r="C31" s="7"/>
      <c r="Y31" s="11"/>
    </row>
    <row r="32" spans="1:158" ht="12.75" customHeight="1">
      <c r="B32" s="8"/>
      <c r="C32" s="7"/>
      <c r="Y32" s="10"/>
    </row>
    <row r="33" spans="2:99" s="1" customFormat="1" ht="12.75" customHeight="1">
      <c r="B33" s="8"/>
      <c r="C33" s="7"/>
      <c r="D33" s="4"/>
      <c r="E33" s="4"/>
      <c r="F33" s="4"/>
      <c r="G33" s="4"/>
      <c r="H33" s="4"/>
      <c r="I33" s="4"/>
      <c r="J33" s="4"/>
      <c r="K33" s="6"/>
      <c r="L33" s="4"/>
      <c r="M33" s="4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4"/>
      <c r="AK33" s="4"/>
      <c r="AL33" s="4"/>
      <c r="AM33" s="4"/>
      <c r="AN33" s="4"/>
      <c r="AO33" s="4"/>
      <c r="AP33" s="4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2"/>
      <c r="BC33" s="2"/>
      <c r="BD33" s="2"/>
      <c r="BE33" s="5"/>
      <c r="BF33" s="4"/>
      <c r="BG33" s="4"/>
      <c r="BH33" s="4"/>
      <c r="BI33" s="3"/>
      <c r="BJ33" s="4"/>
      <c r="BK33" s="4"/>
      <c r="BL33" s="4"/>
      <c r="BM33" s="4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</row>
    <row r="34" spans="2:99" s="1" customFormat="1" ht="12.75" customHeight="1">
      <c r="B34" s="8"/>
      <c r="C34" s="7"/>
      <c r="D34" s="4"/>
      <c r="E34" s="4"/>
      <c r="F34" s="4"/>
      <c r="G34" s="4"/>
      <c r="H34" s="4"/>
      <c r="I34" s="4"/>
      <c r="J34" s="4"/>
      <c r="K34" s="6"/>
      <c r="L34" s="4"/>
      <c r="M34" s="4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4"/>
      <c r="AK34" s="4"/>
      <c r="AL34" s="4"/>
      <c r="AM34" s="4"/>
      <c r="AN34" s="4"/>
      <c r="AO34" s="4"/>
      <c r="AP34" s="4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2"/>
      <c r="BC34" s="2"/>
      <c r="BD34" s="2"/>
      <c r="BE34" s="5"/>
      <c r="BF34" s="4"/>
      <c r="BG34" s="4"/>
      <c r="BH34" s="4"/>
      <c r="BI34" s="3"/>
      <c r="BJ34" s="4"/>
      <c r="BK34" s="4"/>
      <c r="BL34" s="4"/>
      <c r="BM34" s="4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</row>
    <row r="35" spans="2:99" s="1" customFormat="1" ht="12.75" customHeight="1">
      <c r="B35" s="8"/>
      <c r="C35" s="7"/>
      <c r="D35" s="4"/>
      <c r="E35" s="4"/>
      <c r="F35" s="4"/>
      <c r="G35" s="4"/>
      <c r="H35" s="4"/>
      <c r="I35" s="4"/>
      <c r="J35" s="4"/>
      <c r="K35" s="6"/>
      <c r="L35" s="4"/>
      <c r="M35" s="4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4"/>
      <c r="AK35" s="4"/>
      <c r="AL35" s="4"/>
      <c r="AM35" s="4"/>
      <c r="AN35" s="4"/>
      <c r="AO35" s="4"/>
      <c r="AP35" s="4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2"/>
      <c r="BC35" s="2"/>
      <c r="BD35" s="2"/>
      <c r="BE35" s="5"/>
      <c r="BF35" s="4"/>
      <c r="BG35" s="4"/>
      <c r="BH35" s="4"/>
      <c r="BI35" s="3"/>
      <c r="BJ35" s="4"/>
      <c r="BK35" s="4"/>
      <c r="BL35" s="4"/>
      <c r="BM35" s="4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</row>
    <row r="36" spans="2:99" s="1" customFormat="1" ht="12.75" customHeight="1">
      <c r="B36" s="8"/>
      <c r="C36" s="7"/>
      <c r="D36" s="4"/>
      <c r="E36" s="4"/>
      <c r="F36" s="4"/>
      <c r="G36" s="4"/>
      <c r="H36" s="4"/>
      <c r="I36" s="4"/>
      <c r="J36" s="4"/>
      <c r="K36" s="6"/>
      <c r="L36" s="4"/>
      <c r="M36" s="4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4"/>
      <c r="AK36" s="4"/>
      <c r="AL36" s="4"/>
      <c r="AM36" s="4"/>
      <c r="AN36" s="4"/>
      <c r="AO36" s="4"/>
      <c r="AP36" s="4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2"/>
      <c r="BC36" s="2"/>
      <c r="BD36" s="2"/>
      <c r="BE36" s="5"/>
      <c r="BF36" s="4"/>
      <c r="BG36" s="4"/>
      <c r="BH36" s="4"/>
      <c r="BI36" s="3"/>
      <c r="BJ36" s="4"/>
      <c r="BK36" s="4"/>
      <c r="BL36" s="4"/>
      <c r="BM36" s="4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9"/>
    </row>
    <row r="37" spans="2:99" s="1" customFormat="1" ht="12.75" customHeight="1">
      <c r="B37" s="8"/>
      <c r="C37" s="7"/>
      <c r="D37" s="4"/>
      <c r="E37" s="4"/>
      <c r="F37" s="4"/>
      <c r="G37" s="4"/>
      <c r="H37" s="4"/>
      <c r="I37" s="4"/>
      <c r="J37" s="4"/>
      <c r="K37" s="6"/>
      <c r="L37" s="4"/>
      <c r="M37" s="4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4"/>
      <c r="AK37" s="4"/>
      <c r="AL37" s="4"/>
      <c r="AM37" s="4"/>
      <c r="AN37" s="4"/>
      <c r="AO37" s="4"/>
      <c r="AP37" s="4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2"/>
      <c r="BC37" s="2"/>
      <c r="BD37" s="2"/>
      <c r="BE37" s="5"/>
      <c r="BF37" s="4"/>
      <c r="BG37" s="4"/>
      <c r="BH37" s="4"/>
      <c r="BI37" s="3"/>
      <c r="BJ37" s="4"/>
      <c r="BK37" s="4"/>
      <c r="BL37" s="4"/>
      <c r="BM37" s="4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</row>
  </sheetData>
  <mergeCells count="82">
    <mergeCell ref="EP3:ES3"/>
    <mergeCell ref="DG4:DH4"/>
    <mergeCell ref="DI4:DJ4"/>
    <mergeCell ref="DP2:DP4"/>
    <mergeCell ref="DQ2:DQ4"/>
    <mergeCell ref="DR2:DR4"/>
    <mergeCell ref="EA2:EE3"/>
    <mergeCell ref="BI3:BL3"/>
    <mergeCell ref="BM3:BP3"/>
    <mergeCell ref="BC2:BD3"/>
    <mergeCell ref="BE2:BH3"/>
    <mergeCell ref="BI2:BS2"/>
    <mergeCell ref="BB2:BB4"/>
    <mergeCell ref="AP3:AP4"/>
    <mergeCell ref="AS3:AS4"/>
    <mergeCell ref="AT3:AT4"/>
    <mergeCell ref="AU3:AU4"/>
    <mergeCell ref="AV3:AV4"/>
    <mergeCell ref="AW3:AW4"/>
    <mergeCell ref="E3:H3"/>
    <mergeCell ref="I3:J3"/>
    <mergeCell ref="K3:M3"/>
    <mergeCell ref="N3:O3"/>
    <mergeCell ref="AD3:AD4"/>
    <mergeCell ref="AE3:AE4"/>
    <mergeCell ref="EF2:ES2"/>
    <mergeCell ref="ET2:EW3"/>
    <mergeCell ref="DB2:DB4"/>
    <mergeCell ref="DC2:DF3"/>
    <mergeCell ref="DI2:DL2"/>
    <mergeCell ref="DM2:DM4"/>
    <mergeCell ref="DN2:DN4"/>
    <mergeCell ref="DO2:DO4"/>
    <mergeCell ref="EF3:EJ3"/>
    <mergeCell ref="EK3:EO3"/>
    <mergeCell ref="CU2:CW2"/>
    <mergeCell ref="CX2:DA3"/>
    <mergeCell ref="CA3:CA4"/>
    <mergeCell ref="CB3:CB4"/>
    <mergeCell ref="CE3:CE4"/>
    <mergeCell ref="CH3:CH4"/>
    <mergeCell ref="CI3:CS3"/>
    <mergeCell ref="AS2:AW2"/>
    <mergeCell ref="AX2:BA2"/>
    <mergeCell ref="CA2:CB2"/>
    <mergeCell ref="CC2:CH2"/>
    <mergeCell ref="CI2:CS2"/>
    <mergeCell ref="CT2:CT4"/>
    <mergeCell ref="AX3:AX4"/>
    <mergeCell ref="AY3:AY4"/>
    <mergeCell ref="AZ3:AZ4"/>
    <mergeCell ref="BA3:BA4"/>
    <mergeCell ref="AI2:AI4"/>
    <mergeCell ref="AJ2:AK3"/>
    <mergeCell ref="BX2:BX4"/>
    <mergeCell ref="BY2:BY4"/>
    <mergeCell ref="BZ2:BZ4"/>
    <mergeCell ref="BQ3:BT3"/>
    <mergeCell ref="BU3:BW3"/>
    <mergeCell ref="AL2:AM2"/>
    <mergeCell ref="AN2:AP2"/>
    <mergeCell ref="AQ2:AR3"/>
    <mergeCell ref="P2:P4"/>
    <mergeCell ref="Q2:S3"/>
    <mergeCell ref="AL3:AL4"/>
    <mergeCell ref="AM3:AM4"/>
    <mergeCell ref="AN3:AN4"/>
    <mergeCell ref="AO3:AO4"/>
    <mergeCell ref="Z2:AA2"/>
    <mergeCell ref="AB2:AC2"/>
    <mergeCell ref="AD2:AG2"/>
    <mergeCell ref="AH2:AH4"/>
    <mergeCell ref="U2:V2"/>
    <mergeCell ref="W2:Y2"/>
    <mergeCell ref="AF3:AF4"/>
    <mergeCell ref="AG3:AG4"/>
    <mergeCell ref="B1:EW1"/>
    <mergeCell ref="A2:A4"/>
    <mergeCell ref="B2:B4"/>
    <mergeCell ref="C2:D2"/>
    <mergeCell ref="E2:J2"/>
    <mergeCell ref="K2:O2"/>
  </mergeCells>
  <pageMargins left="0.31496062992125984" right="0.31496062992125984" top="0.74803149606299213" bottom="0.74803149606299213" header="0.31496062992125984" footer="0.31496062992125984"/>
  <pageSetup paperSize="9" scale="55" orientation="landscape" r:id="rId1"/>
  <rowBreaks count="1" manualBreakCount="1">
    <brk id="29" max="146" man="1"/>
  </rowBreaks>
  <colBreaks count="3" manualBreakCount="3">
    <brk id="54" max="28" man="1"/>
    <brk id="153" max="1048575" man="1"/>
    <brk id="15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растениеводство</vt:lpstr>
      <vt:lpstr>растениеводство!Область_печати</vt:lpstr>
    </vt:vector>
  </TitlesOfParts>
  <Company>МО Можгинский район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Филиппов</dc:creator>
  <cp:lastModifiedBy>Филиппов</cp:lastModifiedBy>
  <dcterms:created xsi:type="dcterms:W3CDTF">2014-05-19T11:42:45Z</dcterms:created>
  <dcterms:modified xsi:type="dcterms:W3CDTF">2014-05-19T11:43:13Z</dcterms:modified>
</cp:coreProperties>
</file>