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44" windowWidth="12420" windowHeight="6888"/>
  </bookViews>
  <sheets>
    <sheet name="молоко" sheetId="1" r:id="rId1"/>
  </sheets>
  <definedNames>
    <definedName name="_xlnm.Print_Area" localSheetId="0">молоко!$A$1:$U$26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<sst xmlns="http://schemas.openxmlformats.org/spreadsheetml/2006/main" count="95" uniqueCount="64">
  <si>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30 января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</si>
  <si>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</si>
  <si>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</si>
  <si>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</si>
  <si>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</si>
  <si>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</si>
  <si>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</si>
  <si>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</si>
  <si>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</si>
  <si>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</si>
  <si>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</si>
  <si>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</si>
  <si>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</si>
  <si>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</si>
  <si>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</si>
  <si>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</si>
  <si>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</si>
  <si>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</si>
  <si>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</si>
  <si>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</si>
  <si>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</si>
  <si>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</si>
  <si>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</si>
  <si>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</si>
  <si>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</si>
  <si>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</si>
  <si>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</si>
  <si>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</si>
  <si>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</si>
  <si>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</si>
  <si>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</si>
  <si>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</si>
  <si>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</si>
  <si>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</si>
  <si>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</si>
  <si>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</si>
  <si>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</si>
  <si>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</si>
  <si>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</si>
  <si>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</si>
  <si>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</si>
  <si>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</si>
  <si>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</si>
  <si>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</si>
  <si>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</si>
  <si>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</si>
  <si>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</si>
  <si>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</si>
  <si>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</si>
  <si>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</si>
  <si>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</si>
  <si>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</si>
  <si>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</si>
  <si>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</si>
  <si>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</si>
  <si>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</si>
  <si>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7345гол)</t>
  </si>
  <si>
    <t>СП</t>
  </si>
  <si>
    <t>КФХ (2016 г -поголовье 1096 гол)</t>
  </si>
  <si>
    <t>КФХ</t>
  </si>
  <si>
    <t>ВСЕГО ПО РАЙОНУ (поголовье 2016 г -8441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</si>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</sst>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C25" sqref="C25:AH25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204.3</v>
      </c>
      <c r="D6" s="40">
        <f t="shared" ref="D6:D26" si="0">C6/G6*100</f>
        <v>16.609756097560975</v>
      </c>
      <c r="E6" s="41">
        <v>94</v>
      </c>
      <c r="F6" s="40">
        <f t="shared" ref="F6:F23" si="1">C6*E6/100</f>
        <v>192.042</v>
      </c>
      <c r="G6" s="42">
        <v>1230</v>
      </c>
      <c r="H6" s="43">
        <v>203.02</v>
      </c>
      <c r="I6" s="44">
        <f t="shared" ref="I6:I26" si="2">H6/L6*100</f>
        <v>16.505691056910571</v>
      </c>
      <c r="J6" s="45">
        <v>92.53</v>
      </c>
      <c r="K6" s="40">
        <f t="shared" ref="K6:K23" si="3">H6*J6/100</f>
        <v>187.85440600000001</v>
      </c>
      <c r="L6" s="42">
        <v>1230</v>
      </c>
      <c r="M6" s="46">
        <f>RANK(I6,I6:I23)</f>
        <v>8</v>
      </c>
      <c r="N6" s="47">
        <v>1200</v>
      </c>
      <c r="O6" s="48" t="s">
        <v>22</v>
      </c>
      <c r="P6" s="49">
        <v>103</v>
      </c>
      <c r="Q6" s="49">
        <v>103</v>
      </c>
      <c r="R6" s="49">
        <v>36</v>
      </c>
      <c r="S6" s="49">
        <v>36</v>
      </c>
      <c r="T6" s="50">
        <v>121</v>
      </c>
      <c r="U6" s="50">
        <v>121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94.93</v>
      </c>
      <c r="D7" s="40">
        <f t="shared" si="0"/>
        <v>14.717829457364342</v>
      </c>
      <c r="E7" s="41">
        <v>93</v>
      </c>
      <c r="F7" s="40">
        <f t="shared" si="1"/>
        <v>88.284899999999993</v>
      </c>
      <c r="G7" s="42">
        <v>645</v>
      </c>
      <c r="H7" s="43">
        <v>88</v>
      </c>
      <c r="I7" s="44">
        <f t="shared" si="2"/>
        <v>13.643410852713178</v>
      </c>
      <c r="J7" s="45">
        <v>90</v>
      </c>
      <c r="K7" s="40">
        <f t="shared" si="3"/>
        <v>79.2</v>
      </c>
      <c r="L7" s="42">
        <v>645</v>
      </c>
      <c r="M7" s="46">
        <f>RANK(I7,I6:I23)</f>
        <v>15</v>
      </c>
      <c r="N7" s="47">
        <v>430</v>
      </c>
      <c r="O7" s="48" t="s">
        <v>22</v>
      </c>
      <c r="P7" s="49">
        <v>46</v>
      </c>
      <c r="Q7" s="49">
        <v>46</v>
      </c>
      <c r="R7" s="49">
        <v>0</v>
      </c>
      <c r="S7" s="49">
        <v>0</v>
      </c>
      <c r="T7" s="50">
        <v>69</v>
      </c>
      <c r="U7" s="50">
        <v>69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148</v>
      </c>
      <c r="D8" s="40">
        <f t="shared" si="0"/>
        <v>18.5</v>
      </c>
      <c r="E8" s="41">
        <v>96</v>
      </c>
      <c r="F8" s="40">
        <f t="shared" si="1"/>
        <v>142.08000000000001</v>
      </c>
      <c r="G8" s="42">
        <v>800</v>
      </c>
      <c r="H8" s="43">
        <v>142.4</v>
      </c>
      <c r="I8" s="44">
        <f t="shared" si="2"/>
        <v>17.8</v>
      </c>
      <c r="J8" s="56">
        <v>96</v>
      </c>
      <c r="K8" s="40">
        <f t="shared" si="3"/>
        <v>136.70400000000001</v>
      </c>
      <c r="L8" s="42">
        <v>800</v>
      </c>
      <c r="M8" s="46">
        <f>RANK(I8,I6:I23)</f>
        <v>4</v>
      </c>
      <c r="N8" s="47">
        <v>1170</v>
      </c>
      <c r="O8" s="48" t="s">
        <v>23</v>
      </c>
      <c r="P8" s="49">
        <v>36</v>
      </c>
      <c r="Q8" s="49">
        <v>36</v>
      </c>
      <c r="R8" s="49">
        <v>8</v>
      </c>
      <c r="S8" s="49">
        <v>8</v>
      </c>
      <c r="T8" s="50">
        <v>49</v>
      </c>
      <c r="U8" s="50">
        <v>49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39.090000000000003</v>
      </c>
      <c r="D9" s="40">
        <f t="shared" si="0"/>
        <v>15.329411764705883</v>
      </c>
      <c r="E9" s="41">
        <v>90</v>
      </c>
      <c r="F9" s="40">
        <f t="shared" si="1"/>
        <v>35.181000000000004</v>
      </c>
      <c r="G9" s="42">
        <v>255</v>
      </c>
      <c r="H9" s="43">
        <v>37.299999999999997</v>
      </c>
      <c r="I9" s="44">
        <f t="shared" si="2"/>
        <v>14.627450980392156</v>
      </c>
      <c r="J9" s="45">
        <v>90</v>
      </c>
      <c r="K9" s="40">
        <f t="shared" si="3"/>
        <v>33.569999999999993</v>
      </c>
      <c r="L9" s="42">
        <v>255</v>
      </c>
      <c r="M9" s="46">
        <f>RANK(I9,I6:I23)</f>
        <v>12</v>
      </c>
      <c r="N9" s="61">
        <v>2015</v>
      </c>
      <c r="O9" s="48" t="s">
        <v>28</v>
      </c>
      <c r="P9" s="49">
        <v>28</v>
      </c>
      <c r="Q9" s="49">
        <v>28</v>
      </c>
      <c r="R9" s="49">
        <v>0</v>
      </c>
      <c r="S9" s="49">
        <v>0</v>
      </c>
      <c r="T9" s="50">
        <v>42</v>
      </c>
      <c r="U9" s="50">
        <v>42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71.900000000000006</v>
      </c>
      <c r="D10" s="40">
        <f t="shared" si="0"/>
        <v>15.97777777777778</v>
      </c>
      <c r="E10" s="41">
        <v>92</v>
      </c>
      <c r="F10" s="40">
        <f t="shared" si="1"/>
        <v>66.147999999999996</v>
      </c>
      <c r="G10" s="42">
        <v>450</v>
      </c>
      <c r="H10" s="43">
        <v>73.11</v>
      </c>
      <c r="I10" s="44">
        <f t="shared" si="2"/>
        <v>16.246666666666666</v>
      </c>
      <c r="J10" s="56">
        <v>92</v>
      </c>
      <c r="K10" s="40">
        <f t="shared" si="3"/>
        <v>67.261200000000002</v>
      </c>
      <c r="L10" s="42">
        <v>450</v>
      </c>
      <c r="M10" s="46">
        <f>RANK(I10,I6:I23)</f>
        <v>9</v>
      </c>
      <c r="N10" s="61">
        <v>2810</v>
      </c>
      <c r="O10" s="48" t="s">
        <v>30</v>
      </c>
      <c r="P10" s="49">
        <v>36</v>
      </c>
      <c r="Q10" s="49">
        <v>36</v>
      </c>
      <c r="R10" s="49">
        <v>9</v>
      </c>
      <c r="S10" s="49">
        <v>9</v>
      </c>
      <c r="T10" s="50">
        <v>42</v>
      </c>
      <c r="U10" s="50">
        <v>42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61.1</v>
      </c>
      <c r="D11" s="40">
        <f t="shared" si="0"/>
        <v>17.067039106145252</v>
      </c>
      <c r="E11" s="41">
        <v>92</v>
      </c>
      <c r="F11" s="40">
        <f t="shared" si="1"/>
        <v>56.211999999999996</v>
      </c>
      <c r="G11" s="42">
        <v>358</v>
      </c>
      <c r="H11" s="43">
        <v>66.7</v>
      </c>
      <c r="I11" s="44">
        <f t="shared" si="2"/>
        <v>18.631284916201118</v>
      </c>
      <c r="J11" s="45">
        <v>90</v>
      </c>
      <c r="K11" s="40">
        <f t="shared" si="3"/>
        <v>60.03</v>
      </c>
      <c r="L11" s="42">
        <v>358</v>
      </c>
      <c r="M11" s="46">
        <f>RANK(I11,I6:I23)</f>
        <v>3</v>
      </c>
      <c r="N11" s="47">
        <v>366</v>
      </c>
      <c r="O11" s="48" t="s">
        <v>23</v>
      </c>
      <c r="P11" s="49">
        <v>26</v>
      </c>
      <c r="Q11" s="49">
        <v>26</v>
      </c>
      <c r="R11" s="49">
        <v>10</v>
      </c>
      <c r="S11" s="49">
        <v>10</v>
      </c>
      <c r="T11" s="50">
        <v>16</v>
      </c>
      <c r="U11" s="50">
        <v>16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44.7</v>
      </c>
      <c r="D12" s="40">
        <f t="shared" si="0"/>
        <v>19.866666666666667</v>
      </c>
      <c r="E12" s="41">
        <v>94</v>
      </c>
      <c r="F12" s="40">
        <f t="shared" si="1"/>
        <v>42.018000000000001</v>
      </c>
      <c r="G12" s="42">
        <v>225</v>
      </c>
      <c r="H12" s="43">
        <v>47.3</v>
      </c>
      <c r="I12" s="44">
        <f t="shared" si="2"/>
        <v>21.022222222222219</v>
      </c>
      <c r="J12" s="56">
        <v>98.5</v>
      </c>
      <c r="K12" s="40">
        <f t="shared" si="3"/>
        <v>46.590499999999992</v>
      </c>
      <c r="L12" s="42">
        <v>225</v>
      </c>
      <c r="M12" s="46">
        <f>RANK(I12,I6:I23)</f>
        <v>1</v>
      </c>
      <c r="N12" s="47">
        <v>306</v>
      </c>
      <c r="O12" s="48" t="s">
        <v>28</v>
      </c>
      <c r="P12" s="49">
        <v>11</v>
      </c>
      <c r="Q12" s="49">
        <v>11</v>
      </c>
      <c r="R12" s="49">
        <v>0</v>
      </c>
      <c r="S12" s="49">
        <v>0</v>
      </c>
      <c r="T12" s="50">
        <v>25</v>
      </c>
      <c r="U12" s="50">
        <v>25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112.05</v>
      </c>
      <c r="D13" s="40">
        <f t="shared" si="0"/>
        <v>16.007142857142856</v>
      </c>
      <c r="E13" s="41">
        <v>92</v>
      </c>
      <c r="F13" s="40">
        <f t="shared" si="1"/>
        <v>103.086</v>
      </c>
      <c r="G13" s="42">
        <v>700</v>
      </c>
      <c r="H13" s="43">
        <v>112.06</v>
      </c>
      <c r="I13" s="44">
        <f t="shared" si="2"/>
        <v>16.008571428571429</v>
      </c>
      <c r="J13" s="56">
        <v>96</v>
      </c>
      <c r="K13" s="40">
        <f t="shared" si="3"/>
        <v>107.5776</v>
      </c>
      <c r="L13" s="42">
        <v>700</v>
      </c>
      <c r="M13" s="46">
        <f>RANK(I13,I6:I23)</f>
        <v>10</v>
      </c>
      <c r="N13" s="61">
        <v>2337</v>
      </c>
      <c r="O13" s="48" t="s">
        <v>36</v>
      </c>
      <c r="P13" s="49">
        <v>11</v>
      </c>
      <c r="Q13" s="49">
        <v>11</v>
      </c>
      <c r="R13" s="49">
        <v>4</v>
      </c>
      <c r="S13" s="49">
        <v>4</v>
      </c>
      <c r="T13" s="50">
        <v>10</v>
      </c>
      <c r="U13" s="50">
        <v>10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35</v>
      </c>
      <c r="D14" s="40">
        <f t="shared" si="0"/>
        <v>14.000000000000002</v>
      </c>
      <c r="E14" s="41">
        <v>88</v>
      </c>
      <c r="F14" s="40">
        <f t="shared" si="1"/>
        <v>30.8</v>
      </c>
      <c r="G14" s="42">
        <v>250</v>
      </c>
      <c r="H14" s="43">
        <v>35</v>
      </c>
      <c r="I14" s="44">
        <f t="shared" si="2"/>
        <v>14.000000000000002</v>
      </c>
      <c r="J14" s="56">
        <v>91</v>
      </c>
      <c r="K14" s="40">
        <f t="shared" si="3"/>
        <v>31.85</v>
      </c>
      <c r="L14" s="42">
        <v>250</v>
      </c>
      <c r="M14" s="46">
        <f>RANK(I14,I6:I23)</f>
        <v>14</v>
      </c>
      <c r="N14" s="47">
        <v>324</v>
      </c>
      <c r="O14" s="62" t="s">
        <v>38</v>
      </c>
      <c r="P14" s="49">
        <v>18</v>
      </c>
      <c r="Q14" s="49">
        <v>18</v>
      </c>
      <c r="R14" s="49">
        <v>0</v>
      </c>
      <c r="S14" s="49">
        <v>0</v>
      </c>
      <c r="T14" s="50">
        <v>14</v>
      </c>
      <c r="U14" s="50">
        <v>14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44</v>
      </c>
      <c r="D15" s="40">
        <f t="shared" si="0"/>
        <v>14.666666666666666</v>
      </c>
      <c r="E15" s="41">
        <v>94</v>
      </c>
      <c r="F15" s="40">
        <f t="shared" si="1"/>
        <v>41.36</v>
      </c>
      <c r="G15" s="42">
        <v>300</v>
      </c>
      <c r="H15" s="43">
        <v>51.91</v>
      </c>
      <c r="I15" s="44">
        <f t="shared" si="2"/>
        <v>17.019672131147541</v>
      </c>
      <c r="J15" s="56">
        <v>91</v>
      </c>
      <c r="K15" s="40">
        <f t="shared" si="3"/>
        <v>47.238099999999996</v>
      </c>
      <c r="L15" s="42">
        <v>305</v>
      </c>
      <c r="M15" s="46">
        <f>RANK(I15,I6:I23)</f>
        <v>6</v>
      </c>
      <c r="N15" s="47">
        <v>1090</v>
      </c>
      <c r="O15" s="48" t="s">
        <v>30</v>
      </c>
      <c r="P15" s="49">
        <v>29</v>
      </c>
      <c r="Q15" s="49">
        <v>29</v>
      </c>
      <c r="R15" s="49">
        <v>2</v>
      </c>
      <c r="S15" s="49">
        <v>2</v>
      </c>
      <c r="T15" s="50">
        <v>80</v>
      </c>
      <c r="U15" s="50">
        <v>80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72.3</v>
      </c>
      <c r="D16" s="40">
        <f t="shared" si="0"/>
        <v>15.717391304347824</v>
      </c>
      <c r="E16" s="41">
        <v>95</v>
      </c>
      <c r="F16" s="40">
        <f t="shared" si="1"/>
        <v>68.685000000000002</v>
      </c>
      <c r="G16" s="42">
        <v>460</v>
      </c>
      <c r="H16" s="43">
        <v>64.98</v>
      </c>
      <c r="I16" s="44">
        <f t="shared" si="2"/>
        <v>14.126086956521741</v>
      </c>
      <c r="J16" s="56">
        <v>95</v>
      </c>
      <c r="K16" s="40">
        <f t="shared" si="3"/>
        <v>61.731000000000002</v>
      </c>
      <c r="L16" s="42">
        <v>460</v>
      </c>
      <c r="M16" s="46">
        <f>RANK(I16,I6:I23)</f>
        <v>13</v>
      </c>
      <c r="N16" s="47">
        <v>570</v>
      </c>
      <c r="O16" s="62" t="s">
        <v>44</v>
      </c>
      <c r="P16" s="49">
        <v>40</v>
      </c>
      <c r="Q16" s="49">
        <v>40</v>
      </c>
      <c r="R16" s="49">
        <v>0</v>
      </c>
      <c r="S16" s="49">
        <v>0</v>
      </c>
      <c r="T16" s="50">
        <v>32</v>
      </c>
      <c r="U16" s="50">
        <v>32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121.32</v>
      </c>
      <c r="D17" s="40">
        <f t="shared" si="0"/>
        <v>18.956250000000001</v>
      </c>
      <c r="E17" s="41">
        <v>92</v>
      </c>
      <c r="F17" s="40">
        <f t="shared" si="1"/>
        <v>111.61439999999999</v>
      </c>
      <c r="G17" s="42">
        <v>640</v>
      </c>
      <c r="H17" s="43">
        <v>120.4</v>
      </c>
      <c r="I17" s="44">
        <f t="shared" si="2"/>
        <v>17.102272727272727</v>
      </c>
      <c r="J17" s="56">
        <v>93</v>
      </c>
      <c r="K17" s="40">
        <f t="shared" si="3"/>
        <v>111.97200000000001</v>
      </c>
      <c r="L17" s="42">
        <v>704</v>
      </c>
      <c r="M17" s="46">
        <f>RANK(I17,I6:I23)</f>
        <v>5</v>
      </c>
      <c r="N17" s="61">
        <v>1914</v>
      </c>
      <c r="O17" s="48" t="s">
        <v>46</v>
      </c>
      <c r="P17" s="49">
        <v>18</v>
      </c>
      <c r="Q17" s="49">
        <v>18</v>
      </c>
      <c r="R17" s="49">
        <v>10</v>
      </c>
      <c r="S17" s="49">
        <v>10</v>
      </c>
      <c r="T17" s="50">
        <v>30</v>
      </c>
      <c r="U17" s="50">
        <v>30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23.5</v>
      </c>
      <c r="D18" s="40">
        <f t="shared" si="0"/>
        <v>20.434782608695652</v>
      </c>
      <c r="E18" s="41">
        <v>88</v>
      </c>
      <c r="F18" s="40">
        <f t="shared" si="1"/>
        <v>20.68</v>
      </c>
      <c r="G18" s="42">
        <v>115</v>
      </c>
      <c r="H18" s="43">
        <v>22</v>
      </c>
      <c r="I18" s="44">
        <f t="shared" si="2"/>
        <v>19.130434782608695</v>
      </c>
      <c r="J18" s="56">
        <v>89</v>
      </c>
      <c r="K18" s="40">
        <f t="shared" si="3"/>
        <v>19.579999999999998</v>
      </c>
      <c r="L18" s="42">
        <v>115</v>
      </c>
      <c r="M18" s="46">
        <f>RANK(I18,I6:I23)</f>
        <v>2</v>
      </c>
      <c r="N18" s="47">
        <v>142</v>
      </c>
      <c r="O18" s="48" t="s">
        <v>23</v>
      </c>
      <c r="P18" s="49">
        <v>10</v>
      </c>
      <c r="Q18" s="49">
        <v>10</v>
      </c>
      <c r="R18" s="49">
        <v>0</v>
      </c>
      <c r="S18" s="49">
        <v>0</v>
      </c>
      <c r="T18" s="50">
        <v>15</v>
      </c>
      <c r="U18" s="50">
        <v>15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41.9</v>
      </c>
      <c r="D19" s="40">
        <f t="shared" si="0"/>
        <v>13.966666666666667</v>
      </c>
      <c r="E19" s="41">
        <v>95</v>
      </c>
      <c r="F19" s="40">
        <f t="shared" si="1"/>
        <v>39.805</v>
      </c>
      <c r="G19" s="42">
        <v>300</v>
      </c>
      <c r="H19" s="43">
        <v>39.4</v>
      </c>
      <c r="I19" s="44">
        <f t="shared" si="2"/>
        <v>13.133333333333333</v>
      </c>
      <c r="J19" s="56">
        <v>93</v>
      </c>
      <c r="K19" s="40">
        <f t="shared" si="3"/>
        <v>36.641999999999996</v>
      </c>
      <c r="L19" s="42">
        <v>300</v>
      </c>
      <c r="M19" s="46">
        <f>RANK(I19,I6:I23)</f>
        <v>17</v>
      </c>
      <c r="N19" s="47"/>
      <c r="O19" s="48"/>
      <c r="P19" s="49">
        <v>15</v>
      </c>
      <c r="Q19" s="49">
        <v>15</v>
      </c>
      <c r="R19" s="49">
        <v>8</v>
      </c>
      <c r="S19" s="49">
        <v>8</v>
      </c>
      <c r="T19" s="50">
        <v>28</v>
      </c>
      <c r="U19" s="50">
        <v>28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13</v>
      </c>
      <c r="D20" s="40">
        <f t="shared" si="0"/>
        <v>11.818181818181818</v>
      </c>
      <c r="E20" s="41">
        <v>90</v>
      </c>
      <c r="F20" s="40">
        <f t="shared" si="1"/>
        <v>11.7</v>
      </c>
      <c r="G20" s="42">
        <v>110</v>
      </c>
      <c r="H20" s="43">
        <v>14.5</v>
      </c>
      <c r="I20" s="44">
        <f t="shared" si="2"/>
        <v>10.069444444444445</v>
      </c>
      <c r="J20" s="56">
        <v>90</v>
      </c>
      <c r="K20" s="40">
        <f t="shared" si="3"/>
        <v>13.05</v>
      </c>
      <c r="L20" s="42">
        <v>144</v>
      </c>
      <c r="M20" s="46">
        <f>RANK(I20,I6:I23)</f>
        <v>18</v>
      </c>
      <c r="N20" s="47">
        <v>84</v>
      </c>
      <c r="O20" s="48" t="s">
        <v>38</v>
      </c>
      <c r="P20" s="49">
        <v>7</v>
      </c>
      <c r="Q20" s="49">
        <v>7</v>
      </c>
      <c r="R20" s="49">
        <v>0</v>
      </c>
      <c r="S20" s="49">
        <v>0</v>
      </c>
      <c r="T20" s="50">
        <v>15</v>
      </c>
      <c r="U20" s="50">
        <v>15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37.619999999999997</v>
      </c>
      <c r="D21" s="40">
        <f t="shared" si="0"/>
        <v>12.54</v>
      </c>
      <c r="E21" s="41">
        <v>81</v>
      </c>
      <c r="F21" s="40">
        <f t="shared" si="1"/>
        <v>30.472199999999997</v>
      </c>
      <c r="G21" s="42">
        <v>300</v>
      </c>
      <c r="H21" s="43">
        <v>33</v>
      </c>
      <c r="I21" s="44">
        <f t="shared" si="2"/>
        <v>13.200000000000001</v>
      </c>
      <c r="J21" s="56">
        <v>90</v>
      </c>
      <c r="K21" s="40">
        <f t="shared" si="3"/>
        <v>29.7</v>
      </c>
      <c r="L21" s="42">
        <v>250</v>
      </c>
      <c r="M21" s="46">
        <f>RANK(I21,I6:I23)</f>
        <v>16</v>
      </c>
      <c r="N21" s="47">
        <v>246</v>
      </c>
      <c r="O21" s="48" t="s">
        <v>52</v>
      </c>
      <c r="P21" s="49">
        <v>18</v>
      </c>
      <c r="Q21" s="49">
        <v>18</v>
      </c>
      <c r="R21" s="49">
        <v>7</v>
      </c>
      <c r="S21" s="49">
        <v>7</v>
      </c>
      <c r="T21" s="50">
        <v>14</v>
      </c>
      <c r="U21" s="50">
        <v>14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15.14</v>
      </c>
      <c r="D22" s="40">
        <f t="shared" si="0"/>
        <v>14.419047619047621</v>
      </c>
      <c r="E22" s="41">
        <v>90</v>
      </c>
      <c r="F22" s="40">
        <f t="shared" si="1"/>
        <v>13.626000000000001</v>
      </c>
      <c r="G22" s="42">
        <v>105</v>
      </c>
      <c r="H22" s="43">
        <v>17.55</v>
      </c>
      <c r="I22" s="44">
        <f t="shared" si="2"/>
        <v>16.714285714285715</v>
      </c>
      <c r="J22" s="56">
        <v>91</v>
      </c>
      <c r="K22" s="40">
        <f t="shared" si="3"/>
        <v>15.970499999999999</v>
      </c>
      <c r="L22" s="42">
        <v>105</v>
      </c>
      <c r="M22" s="46">
        <f>RANK(I22,I6:I23)</f>
        <v>7</v>
      </c>
      <c r="N22" s="47">
        <v>45</v>
      </c>
      <c r="O22" s="62" t="s">
        <v>38</v>
      </c>
      <c r="P22" s="49">
        <v>20</v>
      </c>
      <c r="Q22" s="49">
        <v>20</v>
      </c>
      <c r="R22" s="49">
        <v>0</v>
      </c>
      <c r="S22" s="49">
        <v>0</v>
      </c>
      <c r="T22" s="50">
        <v>5</v>
      </c>
      <c r="U22" s="50">
        <v>5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13.5</v>
      </c>
      <c r="D23" s="40">
        <f t="shared" si="0"/>
        <v>13.23529411764706</v>
      </c>
      <c r="E23" s="41">
        <v>94</v>
      </c>
      <c r="F23" s="40">
        <f t="shared" si="1"/>
        <v>12.69</v>
      </c>
      <c r="G23" s="42">
        <v>102</v>
      </c>
      <c r="H23" s="43">
        <v>9.1999999999999993</v>
      </c>
      <c r="I23" s="44">
        <f t="shared" si="2"/>
        <v>15.333333333333332</v>
      </c>
      <c r="J23" s="56">
        <v>94</v>
      </c>
      <c r="K23" s="40">
        <f t="shared" si="3"/>
        <v>8.6479999999999997</v>
      </c>
      <c r="L23" s="42">
        <v>60</v>
      </c>
      <c r="M23" s="46">
        <f>RANK(I23,I6:I23)</f>
        <v>11</v>
      </c>
      <c r="N23" s="47">
        <v>158</v>
      </c>
      <c r="O23" s="48" t="s">
        <v>38</v>
      </c>
      <c r="P23" s="49">
        <v>9</v>
      </c>
      <c r="Q23" s="49">
        <v>9</v>
      </c>
      <c r="R23" s="49">
        <v>0</v>
      </c>
      <c r="S23" s="49">
        <v>0</v>
      </c>
      <c r="T23" s="50">
        <v>6</v>
      </c>
      <c r="U23" s="50">
        <v>6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1193.3500000000001</v>
      </c>
      <c r="D24" s="40">
        <f t="shared" si="0"/>
        <v>16.247106875425462</v>
      </c>
      <c r="E24" s="41">
        <f>F24/C24*100</f>
        <v>92.720869820253881</v>
      </c>
      <c r="F24" s="40">
        <f>SUM(F6:F23)</f>
        <v>1106.4844999999998</v>
      </c>
      <c r="G24" s="65">
        <f>SUM(G6:G23)</f>
        <v>7345</v>
      </c>
      <c r="H24" s="44">
        <f>SUM(H6:H23)</f>
        <v>1177.83</v>
      </c>
      <c r="I24" s="44">
        <f t="shared" si="2"/>
        <v>16.011827079934747</v>
      </c>
      <c r="J24" s="45">
        <f>K24/H24*100</f>
        <v>92.981950366351668</v>
      </c>
      <c r="K24" s="40">
        <f>SUM(K6:K23)</f>
        <v>1095.1693059999998</v>
      </c>
      <c r="L24" s="66">
        <f>SUM(L6:L23)</f>
        <v>7356</v>
      </c>
      <c r="M24" s="37"/>
      <c r="N24" s="67">
        <f>SUM(N6:N23)</f>
        <v>15207</v>
      </c>
      <c r="O24" s="68"/>
      <c r="P24" s="49">
        <f t="shared" ref="P24:W24" si="4">SUM(P6:P23)</f>
        <v>481</v>
      </c>
      <c r="Q24" s="49">
        <f t="shared" si="4"/>
        <v>481</v>
      </c>
      <c r="R24" s="49">
        <f t="shared" si="4"/>
        <v>94</v>
      </c>
      <c r="S24" s="49">
        <f t="shared" si="4"/>
        <v>94</v>
      </c>
      <c r="T24" s="49">
        <f t="shared" si="4"/>
        <v>613</v>
      </c>
      <c r="U24" s="49">
        <f t="shared" si="4"/>
        <v>613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7345</v>
      </c>
      <c r="AG24" s="69">
        <f>L24</f>
        <v>7356</v>
      </c>
    </row>
    <row r="25" spans="1:33" ht="34.799999999999997" customHeight="1" x14ac:dyDescent="0.35">
      <c r="A25" s="37"/>
      <c r="B25" s="70" t="s">
        <v>58</v>
      </c>
      <c r="C25" s="64">
        <v>132.6</v>
      </c>
      <c r="D25" s="40">
        <v>12.098540145985401</v>
      </c>
      <c r="E25" s="71"/>
      <c r="F25" s="71"/>
      <c r="G25" s="72">
        <v>1096</v>
      </c>
      <c r="H25" s="73">
        <v>150.6</v>
      </c>
      <c r="I25" s="44">
        <v>11.905138339920947</v>
      </c>
      <c r="J25" s="74"/>
      <c r="K25" s="74"/>
      <c r="L25" s="75">
        <v>1265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v>1096</v>
      </c>
      <c r="W25" s="37">
        <v>1265</v>
      </c>
      <c r="Y25" t="s">
        <v>59</v>
      </c>
      <c r="AF25" s="69">
        <v>1096</v>
      </c>
      <c r="AG25">
        <v>1265</v>
      </c>
    </row>
    <row r="26" spans="1:33" ht="33.75" customHeight="1" x14ac:dyDescent="0.35">
      <c r="A26" s="37"/>
      <c r="B26" s="79" t="s">
        <v>60</v>
      </c>
      <c r="C26" s="64">
        <f>SUM(C24:C25)</f>
        <v>1325.95</v>
      </c>
      <c r="D26" s="40">
        <f t="shared" si="0"/>
        <v>15.708446866485016</v>
      </c>
      <c r="E26" s="71"/>
      <c r="F26" s="71"/>
      <c r="G26" s="72">
        <f>SUM(G24:G25)</f>
        <v>8441</v>
      </c>
      <c r="H26" s="44">
        <f>SUM(H24:H25)</f>
        <v>1328.4299999999998</v>
      </c>
      <c r="I26" s="44">
        <f t="shared" si="2"/>
        <v>15.409233267602366</v>
      </c>
      <c r="J26" s="74"/>
      <c r="K26" s="74"/>
      <c r="L26" s="80">
        <f>SUM(L24:L25)</f>
        <v>8621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8372</v>
      </c>
      <c r="W26" s="37">
        <f>SUM(W24:W25)</f>
        <v>8615</v>
      </c>
      <c r="Y26" t="s">
        <v>61</v>
      </c>
      <c r="AF26" s="69"/>
      <c r="AG26">
        <v>1949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8441</v>
      </c>
      <c r="AG27" s="86">
        <f>SUM(AG24:AG26)</f>
        <v>10570</v>
      </c>
    </row>
    <row r="28" spans="1:33" x14ac:dyDescent="0.35">
      <c r="V28" s="37">
        <f>SUM(V26:V27)</f>
        <v>10507</v>
      </c>
      <c r="W28" s="37">
        <f>SUM(W26:W27)</f>
        <v>10690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2017-01-30T05:45:33Z</dcterms:created>
  <dcterms:modified xsi:type="dcterms:W3CDTF">2017-01-30T05:46:07Z</dcterms:modified>
</cp:coreProperties>
</file>