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230"/>
  </bookViews>
  <sheets>
    <sheet name="молоко" sheetId="1" r:id="rId1"/>
  </sheets>
  <externalReferences>
    <externalReference r:id="rId2"/>
  </externalReferences>
  <definedNames>
    <definedName name="_xlnm.Print_Area" localSheetId="0">молоко!$A$1:$T$26</definedName>
  </definedNames>
  <calcPr calcId="125725" refMode="R1C1"/>
</workbook>
</file>

<file path=xl/calcChain.xml><?xml version="1.0" encoding="utf-8"?>
<calcChain xmlns="http://schemas.openxmlformats.org/spreadsheetml/2006/main">
  <c r="D6" i="1"/>
  <c r="F6"/>
  <c r="I6"/>
  <c r="K6"/>
  <c r="N6"/>
  <c r="O6"/>
  <c r="P6"/>
  <c r="Q6"/>
  <c r="R6"/>
  <c r="R24" s="1"/>
  <c r="S6"/>
  <c r="T6"/>
  <c r="T24" s="1"/>
  <c r="D7"/>
  <c r="F7"/>
  <c r="I7"/>
  <c r="M6" s="1"/>
  <c r="K7"/>
  <c r="K24" s="1"/>
  <c r="N7"/>
  <c r="O7"/>
  <c r="P7"/>
  <c r="P24" s="1"/>
  <c r="Q7"/>
  <c r="R7"/>
  <c r="S7"/>
  <c r="T7"/>
  <c r="D8"/>
  <c r="F8"/>
  <c r="I8"/>
  <c r="M7" s="1"/>
  <c r="K8"/>
  <c r="N8"/>
  <c r="O8"/>
  <c r="P8"/>
  <c r="Q8"/>
  <c r="R8"/>
  <c r="S8"/>
  <c r="T8"/>
  <c r="D9"/>
  <c r="F9"/>
  <c r="I9"/>
  <c r="M8" s="1"/>
  <c r="K9"/>
  <c r="N9"/>
  <c r="O9"/>
  <c r="P9"/>
  <c r="Q9"/>
  <c r="R9"/>
  <c r="S9"/>
  <c r="T9"/>
  <c r="D10"/>
  <c r="F10"/>
  <c r="I10"/>
  <c r="M9" s="1"/>
  <c r="K10"/>
  <c r="N10"/>
  <c r="O10"/>
  <c r="P10"/>
  <c r="Q10"/>
  <c r="R10"/>
  <c r="S10"/>
  <c r="T10"/>
  <c r="D11"/>
  <c r="F11"/>
  <c r="I11"/>
  <c r="M10" s="1"/>
  <c r="K11"/>
  <c r="N11"/>
  <c r="O11"/>
  <c r="P11"/>
  <c r="Q11"/>
  <c r="R11"/>
  <c r="S11"/>
  <c r="T11"/>
  <c r="D12"/>
  <c r="F12"/>
  <c r="I12"/>
  <c r="M11" s="1"/>
  <c r="K12"/>
  <c r="N12"/>
  <c r="O12"/>
  <c r="P12"/>
  <c r="Q12"/>
  <c r="R12"/>
  <c r="S12"/>
  <c r="T12"/>
  <c r="D13"/>
  <c r="F13"/>
  <c r="I13"/>
  <c r="M12" s="1"/>
  <c r="K13"/>
  <c r="N13"/>
  <c r="O13"/>
  <c r="P13"/>
  <c r="Q13"/>
  <c r="R13"/>
  <c r="S13"/>
  <c r="T13"/>
  <c r="D14"/>
  <c r="F14"/>
  <c r="I14"/>
  <c r="M13" s="1"/>
  <c r="K14"/>
  <c r="N14"/>
  <c r="O14"/>
  <c r="P14"/>
  <c r="Q14"/>
  <c r="R14"/>
  <c r="S14"/>
  <c r="T14"/>
  <c r="D15"/>
  <c r="F15"/>
  <c r="I15"/>
  <c r="M14" s="1"/>
  <c r="K15"/>
  <c r="N15"/>
  <c r="O15"/>
  <c r="P15"/>
  <c r="Q15"/>
  <c r="R15"/>
  <c r="S15"/>
  <c r="T15"/>
  <c r="D16"/>
  <c r="F16"/>
  <c r="I16"/>
  <c r="M15" s="1"/>
  <c r="K16"/>
  <c r="N16"/>
  <c r="O16"/>
  <c r="P16"/>
  <c r="Q16"/>
  <c r="R16"/>
  <c r="S16"/>
  <c r="T16"/>
  <c r="D17"/>
  <c r="F17"/>
  <c r="I17"/>
  <c r="M16" s="1"/>
  <c r="K17"/>
  <c r="N17"/>
  <c r="O17"/>
  <c r="P17"/>
  <c r="Q17"/>
  <c r="R17"/>
  <c r="S17"/>
  <c r="T17"/>
  <c r="D18"/>
  <c r="F18"/>
  <c r="I18"/>
  <c r="M17" s="1"/>
  <c r="K18"/>
  <c r="N18"/>
  <c r="O18"/>
  <c r="P18"/>
  <c r="Q18"/>
  <c r="R18"/>
  <c r="S18"/>
  <c r="T18"/>
  <c r="D19"/>
  <c r="F19"/>
  <c r="I19"/>
  <c r="M18" s="1"/>
  <c r="K19"/>
  <c r="N19"/>
  <c r="O19"/>
  <c r="P19"/>
  <c r="Q19"/>
  <c r="R19"/>
  <c r="S19"/>
  <c r="T19"/>
  <c r="D20"/>
  <c r="F20"/>
  <c r="I20"/>
  <c r="M19" s="1"/>
  <c r="K20"/>
  <c r="N20"/>
  <c r="O20"/>
  <c r="P20"/>
  <c r="Q20"/>
  <c r="R20"/>
  <c r="S20"/>
  <c r="T20"/>
  <c r="D21"/>
  <c r="F21"/>
  <c r="I21"/>
  <c r="M20" s="1"/>
  <c r="K21"/>
  <c r="N21"/>
  <c r="O21"/>
  <c r="P21"/>
  <c r="Q21"/>
  <c r="R21"/>
  <c r="S21"/>
  <c r="T21"/>
  <c r="D22"/>
  <c r="F22"/>
  <c r="I22"/>
  <c r="M21" s="1"/>
  <c r="K22"/>
  <c r="N22"/>
  <c r="O22"/>
  <c r="P22"/>
  <c r="Q22"/>
  <c r="R22"/>
  <c r="S22"/>
  <c r="T22"/>
  <c r="D23"/>
  <c r="F23"/>
  <c r="I23"/>
  <c r="M22" s="1"/>
  <c r="K23"/>
  <c r="M23"/>
  <c r="N23"/>
  <c r="O23"/>
  <c r="P23"/>
  <c r="Q23"/>
  <c r="R23"/>
  <c r="S23"/>
  <c r="T23"/>
  <c r="C24"/>
  <c r="F24"/>
  <c r="E24" s="1"/>
  <c r="G24"/>
  <c r="H24"/>
  <c r="I24" s="1"/>
  <c r="L24"/>
  <c r="O24"/>
  <c r="Q24"/>
  <c r="S24"/>
  <c r="U24"/>
  <c r="D24" s="1"/>
  <c r="C25"/>
  <c r="D25"/>
  <c r="H25"/>
  <c r="I25"/>
  <c r="C26"/>
  <c r="V26"/>
  <c r="V28"/>
  <c r="J24" l="1"/>
  <c r="N24"/>
  <c r="U26"/>
  <c r="H26"/>
  <c r="I26" s="1"/>
  <c r="D26" l="1"/>
  <c r="U28"/>
</calcChain>
</file>

<file path=xl/sharedStrings.xml><?xml version="1.0" encoding="utf-8"?>
<sst xmlns="http://schemas.openxmlformats.org/spreadsheetml/2006/main" count="54" uniqueCount="46">
  <si>
    <t>ИТОГО</t>
  </si>
  <si>
    <t>ЛПХ</t>
  </si>
  <si>
    <t>СП+КФХ</t>
  </si>
  <si>
    <t>ВСЕГО ПО РАЙОНУ (поголовье 2013 г -8964 гол)</t>
  </si>
  <si>
    <t>КФХ</t>
  </si>
  <si>
    <t>КФХ (2013 г -поголовье 1561 гол)</t>
  </si>
  <si>
    <t>СП</t>
  </si>
  <si>
    <t>ИТОГО по с/х пред             (Поголовье коров  в 2013 г  7403 гол)</t>
  </si>
  <si>
    <t>ООО Новобиинское</t>
  </si>
  <si>
    <t>ООО Петухово</t>
  </si>
  <si>
    <t>ООО Русский Пычас</t>
  </si>
  <si>
    <t>ООО ТерраНова</t>
  </si>
  <si>
    <t>ООО Дружба</t>
  </si>
  <si>
    <t>ООО Туташево</t>
  </si>
  <si>
    <t>СПК Луч</t>
  </si>
  <si>
    <t>ООО Какси</t>
  </si>
  <si>
    <t>СПК Кр.Октябрь</t>
  </si>
  <si>
    <t>ООО Исток</t>
  </si>
  <si>
    <t>СПК Заря</t>
  </si>
  <si>
    <t>СПК Югдон</t>
  </si>
  <si>
    <t>СПК Трактор</t>
  </si>
  <si>
    <t>СПК Держава</t>
  </si>
  <si>
    <t>СПК Победа</t>
  </si>
  <si>
    <t>ООО Родина</t>
  </si>
  <si>
    <t>ООО ВерА</t>
  </si>
  <si>
    <t>ООО Россия</t>
  </si>
  <si>
    <t>за месяц</t>
  </si>
  <si>
    <t>с н.г.</t>
  </si>
  <si>
    <t xml:space="preserve">с н.г. </t>
  </si>
  <si>
    <t>телок</t>
  </si>
  <si>
    <t>коров</t>
  </si>
  <si>
    <t>поголовье</t>
  </si>
  <si>
    <t>сдача, ц</t>
  </si>
  <si>
    <t>товарность, %</t>
  </si>
  <si>
    <t>на ф.к., кг</t>
  </si>
  <si>
    <t>валовый надой, ц</t>
  </si>
  <si>
    <t>Поголовье</t>
  </si>
  <si>
    <t>Получено телят, гол</t>
  </si>
  <si>
    <t>Осемененно, гол</t>
  </si>
  <si>
    <t>Выручка  (+,-), тыс.руб</t>
  </si>
  <si>
    <t>Рейтинг</t>
  </si>
  <si>
    <t>2014 год</t>
  </si>
  <si>
    <t>2013 год</t>
  </si>
  <si>
    <t>Наименование хозяйства</t>
  </si>
  <si>
    <t>№№</t>
  </si>
  <si>
    <t>Оперативные сведения по надою молока на 12 мая 2014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</si>
</sst>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b/>
      <i/>
      <sz val="16"/>
      <name val="Arial Cyr"/>
      <charset val="204"/>
    </font>
    <font>
      <b/>
      <i/>
      <sz val="12"/>
      <name val="Arial Cyr"/>
      <charset val="204"/>
    </font>
    <font>
      <b/>
      <i/>
      <sz val="14"/>
      <name val="Arial Cyr"/>
      <charset val="204"/>
    </font>
    <font>
      <b/>
      <i/>
      <sz val="12"/>
      <name val="Arial Narrow"/>
      <family val="2"/>
      <charset val="204"/>
    </font>
    <font>
      <i/>
      <sz val="12"/>
      <name val="Arial Narrow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i/>
      <sz val="24"/>
      <name val="Baskerville Old Face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0" fillId="2" borderId="1" xfId="0" applyFill="1" applyBorder="1"/>
    <xf numFmtId="164" fontId="3" fillId="2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0" fillId="0" borderId="0" xfId="0" applyAlignment="1"/>
    <xf numFmtId="0" fontId="0" fillId="2" borderId="1" xfId="0" applyFill="1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textRotation="180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textRotation="180"/>
    </xf>
    <xf numFmtId="0" fontId="0" fillId="3" borderId="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6" xfId="0" applyFill="1" applyBorder="1" applyAlignment="1">
      <alignment horizontal="center" textRotation="180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С на 01.10.12"/>
      <sheetName val="овощи"/>
      <sheetName val="ТРАФ"/>
      <sheetName val="культуры"/>
      <sheetName val="2012 посев"/>
      <sheetName val="овощи2013"/>
      <sheetName val="растениеводство"/>
      <sheetName val="солома"/>
      <sheetName val="КФХ"/>
      <sheetName val="осем"/>
      <sheetName val="молоко"/>
      <sheetName val="по фермаммай"/>
      <sheetName val="органика"/>
      <sheetName val="удоб"/>
      <sheetName val="комбикорм"/>
      <sheetName val="Лист1"/>
      <sheetName val="удоб(не над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D33">
            <v>195.64999999999998</v>
          </cell>
          <cell r="G33">
            <v>196.6</v>
          </cell>
        </row>
      </sheetData>
      <sheetData sheetId="9">
        <row r="7">
          <cell r="D7">
            <v>27</v>
          </cell>
          <cell r="H7">
            <v>23</v>
          </cell>
          <cell r="I7">
            <v>7</v>
          </cell>
          <cell r="M7">
            <v>403</v>
          </cell>
          <cell r="N7">
            <v>104</v>
          </cell>
          <cell r="T7">
            <v>322</v>
          </cell>
        </row>
        <row r="8">
          <cell r="D8">
            <v>17</v>
          </cell>
          <cell r="H8">
            <v>19</v>
          </cell>
          <cell r="I8">
            <v>1</v>
          </cell>
          <cell r="M8">
            <v>257</v>
          </cell>
          <cell r="N8">
            <v>85</v>
          </cell>
          <cell r="T8">
            <v>239</v>
          </cell>
        </row>
        <row r="9">
          <cell r="D9">
            <v>13</v>
          </cell>
          <cell r="E9">
            <v>6</v>
          </cell>
          <cell r="H9">
            <v>8</v>
          </cell>
          <cell r="I9">
            <v>3</v>
          </cell>
          <cell r="M9">
            <v>250</v>
          </cell>
          <cell r="N9">
            <v>96</v>
          </cell>
          <cell r="T9">
            <v>355</v>
          </cell>
        </row>
        <row r="10">
          <cell r="D10">
            <v>8</v>
          </cell>
          <cell r="H10">
            <v>5</v>
          </cell>
          <cell r="M10">
            <v>98</v>
          </cell>
          <cell r="N10">
            <v>17</v>
          </cell>
          <cell r="T10">
            <v>120</v>
          </cell>
        </row>
        <row r="11">
          <cell r="D11">
            <v>10</v>
          </cell>
          <cell r="E11">
            <v>5</v>
          </cell>
          <cell r="H11">
            <v>9</v>
          </cell>
          <cell r="I11">
            <v>3</v>
          </cell>
          <cell r="M11">
            <v>166</v>
          </cell>
          <cell r="N11">
            <v>90</v>
          </cell>
          <cell r="T11">
            <v>226</v>
          </cell>
        </row>
        <row r="12">
          <cell r="D12">
            <v>6</v>
          </cell>
          <cell r="E12">
            <v>6</v>
          </cell>
          <cell r="H12">
            <v>5</v>
          </cell>
          <cell r="I12">
            <v>1</v>
          </cell>
          <cell r="M12">
            <v>146</v>
          </cell>
          <cell r="N12">
            <v>47</v>
          </cell>
          <cell r="T12">
            <v>81</v>
          </cell>
        </row>
        <row r="13">
          <cell r="D13">
            <v>9</v>
          </cell>
          <cell r="E13">
            <v>2</v>
          </cell>
          <cell r="H13">
            <v>8</v>
          </cell>
          <cell r="M13">
            <v>91</v>
          </cell>
          <cell r="N13">
            <v>31</v>
          </cell>
          <cell r="T13">
            <v>88</v>
          </cell>
        </row>
        <row r="14">
          <cell r="D14">
            <v>21</v>
          </cell>
          <cell r="E14">
            <v>9</v>
          </cell>
          <cell r="H14">
            <v>28</v>
          </cell>
          <cell r="I14">
            <v>7</v>
          </cell>
          <cell r="M14">
            <v>312</v>
          </cell>
          <cell r="N14">
            <v>78</v>
          </cell>
          <cell r="T14">
            <v>458</v>
          </cell>
        </row>
        <row r="15">
          <cell r="D15">
            <v>2</v>
          </cell>
          <cell r="H15">
            <v>6</v>
          </cell>
          <cell r="M15">
            <v>70</v>
          </cell>
          <cell r="N15">
            <v>18</v>
          </cell>
          <cell r="T15">
            <v>117</v>
          </cell>
        </row>
        <row r="16">
          <cell r="D16">
            <v>9</v>
          </cell>
          <cell r="H16">
            <v>12</v>
          </cell>
          <cell r="I16">
            <v>6</v>
          </cell>
          <cell r="M16">
            <v>86</v>
          </cell>
          <cell r="N16">
            <v>23</v>
          </cell>
          <cell r="T16">
            <v>137</v>
          </cell>
        </row>
        <row r="17">
          <cell r="D17">
            <v>6</v>
          </cell>
          <cell r="H17">
            <v>3</v>
          </cell>
          <cell r="M17">
            <v>173</v>
          </cell>
          <cell r="N17">
            <v>81</v>
          </cell>
          <cell r="T17">
            <v>141</v>
          </cell>
        </row>
        <row r="18">
          <cell r="D18">
            <v>11</v>
          </cell>
          <cell r="E18">
            <v>5</v>
          </cell>
          <cell r="H18">
            <v>13</v>
          </cell>
          <cell r="M18">
            <v>210</v>
          </cell>
          <cell r="N18">
            <v>81</v>
          </cell>
          <cell r="T18">
            <v>206</v>
          </cell>
        </row>
        <row r="19">
          <cell r="D19">
            <v>10</v>
          </cell>
          <cell r="H19">
            <v>8</v>
          </cell>
          <cell r="M19">
            <v>66</v>
          </cell>
          <cell r="N19">
            <v>15</v>
          </cell>
          <cell r="T19">
            <v>51</v>
          </cell>
        </row>
        <row r="20">
          <cell r="M20">
            <v>70</v>
          </cell>
          <cell r="N20">
            <v>48</v>
          </cell>
          <cell r="T20">
            <v>192</v>
          </cell>
        </row>
        <row r="21">
          <cell r="D21">
            <v>2</v>
          </cell>
          <cell r="H21">
            <v>7</v>
          </cell>
          <cell r="M21">
            <v>35</v>
          </cell>
          <cell r="N21">
            <v>0</v>
          </cell>
          <cell r="T21">
            <v>120</v>
          </cell>
        </row>
        <row r="22">
          <cell r="D22">
            <v>15</v>
          </cell>
          <cell r="E22">
            <v>2</v>
          </cell>
          <cell r="H22">
            <v>17</v>
          </cell>
          <cell r="M22">
            <v>109</v>
          </cell>
          <cell r="N22">
            <v>53</v>
          </cell>
          <cell r="T22">
            <v>93</v>
          </cell>
        </row>
        <row r="23">
          <cell r="H23">
            <v>9</v>
          </cell>
          <cell r="I23">
            <v>1</v>
          </cell>
          <cell r="M23">
            <v>24</v>
          </cell>
          <cell r="N23">
            <v>8</v>
          </cell>
          <cell r="T23">
            <v>48</v>
          </cell>
        </row>
        <row r="24">
          <cell r="D24">
            <v>3</v>
          </cell>
          <cell r="H24">
            <v>2</v>
          </cell>
          <cell r="M24">
            <v>49</v>
          </cell>
          <cell r="N24">
            <v>12</v>
          </cell>
          <cell r="T24">
            <v>50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X28"/>
  <sheetViews>
    <sheetView tabSelected="1"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7" sqref="H17"/>
    </sheetView>
  </sheetViews>
  <sheetFormatPr defaultRowHeight="20.25"/>
  <cols>
    <col min="1" max="1" width="4.85546875" style="8" customWidth="1"/>
    <col min="2" max="2" width="28.42578125" style="7" customWidth="1"/>
    <col min="3" max="3" width="10.5703125" style="6" customWidth="1"/>
    <col min="4" max="4" width="7.140625" style="6" customWidth="1"/>
    <col min="5" max="5" width="6" style="6" customWidth="1"/>
    <col min="6" max="6" width="9" style="6" customWidth="1"/>
    <col min="7" max="7" width="7.28515625" style="6" hidden="1" customWidth="1"/>
    <col min="8" max="8" width="13" style="5" customWidth="1"/>
    <col min="9" max="9" width="8.42578125" style="4" customWidth="1"/>
    <col min="10" max="10" width="6" style="4" customWidth="1"/>
    <col min="11" max="11" width="9.85546875" style="4" customWidth="1"/>
    <col min="12" max="12" width="7.28515625" style="4" hidden="1" customWidth="1"/>
    <col min="13" max="13" width="4.5703125" style="3" customWidth="1"/>
    <col min="14" max="14" width="8" style="2" customWidth="1"/>
    <col min="15" max="15" width="7.28515625" style="2" customWidth="1"/>
    <col min="16" max="16" width="8" style="2" customWidth="1"/>
    <col min="17" max="17" width="7.85546875" style="1" customWidth="1"/>
    <col min="18" max="18" width="7.5703125" style="1" customWidth="1"/>
    <col min="19" max="19" width="7.42578125" style="1" customWidth="1"/>
    <col min="20" max="20" width="7" style="1" customWidth="1"/>
    <col min="21" max="23" width="8.85546875" style="1" customWidth="1"/>
  </cols>
  <sheetData>
    <row r="1" spans="1:23" ht="30.75">
      <c r="B1" s="74" t="s">
        <v>45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3" spans="1:23" s="48" customFormat="1" ht="12.75" customHeight="1">
      <c r="A3" s="59" t="s">
        <v>44</v>
      </c>
      <c r="B3" s="58" t="s">
        <v>43</v>
      </c>
      <c r="C3" s="73" t="s">
        <v>42</v>
      </c>
      <c r="D3" s="72"/>
      <c r="E3" s="72"/>
      <c r="F3" s="72"/>
      <c r="G3" s="71"/>
      <c r="H3" s="70" t="s">
        <v>41</v>
      </c>
      <c r="I3" s="69"/>
      <c r="J3" s="69"/>
      <c r="K3" s="69"/>
      <c r="L3" s="68"/>
      <c r="M3" s="67" t="s">
        <v>40</v>
      </c>
      <c r="N3" s="52" t="s">
        <v>39</v>
      </c>
      <c r="O3" s="61" t="s">
        <v>38</v>
      </c>
      <c r="P3" s="61"/>
      <c r="Q3" s="61"/>
      <c r="R3" s="61"/>
      <c r="S3" s="60" t="s">
        <v>37</v>
      </c>
      <c r="T3" s="60"/>
      <c r="U3" s="66" t="s">
        <v>36</v>
      </c>
      <c r="V3" s="66"/>
      <c r="W3" s="49"/>
    </row>
    <row r="4" spans="1:23" s="48" customFormat="1" ht="25.5" customHeight="1">
      <c r="A4" s="59"/>
      <c r="B4" s="58"/>
      <c r="C4" s="57" t="s">
        <v>35</v>
      </c>
      <c r="D4" s="55" t="s">
        <v>34</v>
      </c>
      <c r="E4" s="55" t="s">
        <v>33</v>
      </c>
      <c r="F4" s="55" t="s">
        <v>32</v>
      </c>
      <c r="G4" s="65" t="s">
        <v>31</v>
      </c>
      <c r="H4" s="55" t="s">
        <v>35</v>
      </c>
      <c r="I4" s="55" t="s">
        <v>34</v>
      </c>
      <c r="J4" s="55" t="s">
        <v>33</v>
      </c>
      <c r="K4" s="55" t="s">
        <v>32</v>
      </c>
      <c r="L4" s="64" t="s">
        <v>31</v>
      </c>
      <c r="M4" s="63"/>
      <c r="N4" s="52"/>
      <c r="O4" s="62" t="s">
        <v>30</v>
      </c>
      <c r="P4" s="62"/>
      <c r="Q4" s="61" t="s">
        <v>29</v>
      </c>
      <c r="R4" s="61"/>
      <c r="S4" s="60"/>
      <c r="T4" s="60"/>
      <c r="U4" s="50"/>
      <c r="V4" s="50"/>
      <c r="W4" s="49"/>
    </row>
    <row r="5" spans="1:23" s="48" customFormat="1" ht="12.75">
      <c r="A5" s="59"/>
      <c r="B5" s="58"/>
      <c r="C5" s="57"/>
      <c r="D5" s="55"/>
      <c r="E5" s="55"/>
      <c r="F5" s="55"/>
      <c r="G5" s="56"/>
      <c r="H5" s="55"/>
      <c r="I5" s="55"/>
      <c r="J5" s="55"/>
      <c r="K5" s="55"/>
      <c r="L5" s="54"/>
      <c r="M5" s="53"/>
      <c r="N5" s="52"/>
      <c r="O5" s="51" t="s">
        <v>27</v>
      </c>
      <c r="P5" s="51" t="s">
        <v>26</v>
      </c>
      <c r="Q5" s="50" t="s">
        <v>28</v>
      </c>
      <c r="R5" s="50" t="s">
        <v>26</v>
      </c>
      <c r="S5" s="50" t="s">
        <v>27</v>
      </c>
      <c r="T5" s="50" t="s">
        <v>26</v>
      </c>
      <c r="U5" s="50">
        <v>2013</v>
      </c>
      <c r="V5" s="50">
        <v>2014</v>
      </c>
      <c r="W5" s="49"/>
    </row>
    <row r="6" spans="1:23" s="46" customFormat="1" ht="45" customHeight="1">
      <c r="A6" s="47">
        <v>1</v>
      </c>
      <c r="B6" s="45" t="s">
        <v>25</v>
      </c>
      <c r="C6" s="39">
        <v>204.72</v>
      </c>
      <c r="D6" s="16">
        <f>C6/U6*100</f>
        <v>17.497435897435899</v>
      </c>
      <c r="E6" s="31">
        <v>96</v>
      </c>
      <c r="F6" s="16">
        <f>C6*E6/100</f>
        <v>196.53119999999998</v>
      </c>
      <c r="G6" s="35">
        <v>1170</v>
      </c>
      <c r="H6" s="37">
        <v>187.97</v>
      </c>
      <c r="I6" s="14">
        <f>H6/V6*100</f>
        <v>15.282113821138211</v>
      </c>
      <c r="J6" s="36">
        <v>94</v>
      </c>
      <c r="K6" s="16">
        <f>H6*J6/100</f>
        <v>176.6918</v>
      </c>
      <c r="L6" s="35">
        <v>1230</v>
      </c>
      <c r="M6" s="34">
        <f>RANK(I6,I6:I23)</f>
        <v>9</v>
      </c>
      <c r="N6" s="25">
        <f>((K6-F6))*21.7/10</f>
        <v>-43.051497999999967</v>
      </c>
      <c r="O6" s="24">
        <f>[1]осем!M7</f>
        <v>403</v>
      </c>
      <c r="P6" s="24">
        <f>[1]осем!D7</f>
        <v>27</v>
      </c>
      <c r="Q6" s="23">
        <f>[1]осем!N7</f>
        <v>104</v>
      </c>
      <c r="R6" s="23">
        <f>[1]осем!E7</f>
        <v>0</v>
      </c>
      <c r="S6" s="23">
        <f>[1]осем!T7</f>
        <v>322</v>
      </c>
      <c r="T6" s="23">
        <f>[1]осем!H7+[1]осем!I7</f>
        <v>30</v>
      </c>
      <c r="U6" s="41">
        <v>1170</v>
      </c>
      <c r="V6" s="41">
        <v>1230</v>
      </c>
      <c r="W6" s="1"/>
    </row>
    <row r="7" spans="1:23" ht="45" customHeight="1">
      <c r="A7" s="19">
        <v>2</v>
      </c>
      <c r="B7" s="45" t="s">
        <v>24</v>
      </c>
      <c r="C7" s="39">
        <v>99.44</v>
      </c>
      <c r="D7" s="16">
        <f>C7/U7*100</f>
        <v>15.465007776049767</v>
      </c>
      <c r="E7" s="31">
        <v>96</v>
      </c>
      <c r="F7" s="16">
        <f>C7*E7/100</f>
        <v>95.462400000000002</v>
      </c>
      <c r="G7" s="35">
        <v>643</v>
      </c>
      <c r="H7" s="37">
        <v>98.53</v>
      </c>
      <c r="I7" s="14">
        <f>H7/V7*100</f>
        <v>15.32348367029549</v>
      </c>
      <c r="J7" s="36">
        <v>94</v>
      </c>
      <c r="K7" s="16">
        <f>H7*J7/100</f>
        <v>92.618200000000002</v>
      </c>
      <c r="L7" s="35">
        <v>643</v>
      </c>
      <c r="M7" s="34">
        <f>RANK(I7,I6:I23)</f>
        <v>8</v>
      </c>
      <c r="N7" s="25">
        <f>((K7-F7))*21.7/10</f>
        <v>-6.1719140000000019</v>
      </c>
      <c r="O7" s="24">
        <f>[1]осем!M8</f>
        <v>257</v>
      </c>
      <c r="P7" s="24">
        <f>[1]осем!D8</f>
        <v>17</v>
      </c>
      <c r="Q7" s="23">
        <f>[1]осем!N8</f>
        <v>85</v>
      </c>
      <c r="R7" s="23">
        <f>[1]осем!E8</f>
        <v>0</v>
      </c>
      <c r="S7" s="23">
        <f>[1]осем!T8</f>
        <v>239</v>
      </c>
      <c r="T7" s="23">
        <f>[1]осем!H8+[1]осем!I8</f>
        <v>20</v>
      </c>
      <c r="U7" s="41">
        <v>643</v>
      </c>
      <c r="V7" s="41">
        <v>643</v>
      </c>
    </row>
    <row r="8" spans="1:23" ht="45" customHeight="1">
      <c r="A8" s="19">
        <v>3</v>
      </c>
      <c r="B8" s="40" t="s">
        <v>23</v>
      </c>
      <c r="C8" s="39">
        <v>137.44</v>
      </c>
      <c r="D8" s="16">
        <f>C8/U8*100</f>
        <v>17.18</v>
      </c>
      <c r="E8" s="31">
        <v>98</v>
      </c>
      <c r="F8" s="16">
        <f>C8*E8/100</f>
        <v>134.69119999999998</v>
      </c>
      <c r="G8" s="35">
        <v>800</v>
      </c>
      <c r="H8" s="37">
        <v>149.65</v>
      </c>
      <c r="I8" s="14">
        <f>H8/V8*100</f>
        <v>18.706250000000001</v>
      </c>
      <c r="J8" s="36">
        <v>98</v>
      </c>
      <c r="K8" s="16">
        <f>H8*J8/100</f>
        <v>146.65700000000001</v>
      </c>
      <c r="L8" s="35">
        <v>800</v>
      </c>
      <c r="M8" s="34">
        <f>RANK(I8,I6:I23)</f>
        <v>1</v>
      </c>
      <c r="N8" s="25">
        <f>((K8-F8))*21.7/10</f>
        <v>25.965786000000065</v>
      </c>
      <c r="O8" s="24">
        <f>[1]осем!M9</f>
        <v>250</v>
      </c>
      <c r="P8" s="24">
        <f>[1]осем!D9</f>
        <v>13</v>
      </c>
      <c r="Q8" s="23">
        <f>[1]осем!N9</f>
        <v>96</v>
      </c>
      <c r="R8" s="23">
        <f>[1]осем!E9</f>
        <v>6</v>
      </c>
      <c r="S8" s="23">
        <f>[1]осем!T9</f>
        <v>355</v>
      </c>
      <c r="T8" s="23">
        <f>[1]осем!H9+[1]осем!I9</f>
        <v>11</v>
      </c>
      <c r="U8" s="42">
        <v>800</v>
      </c>
      <c r="V8" s="42">
        <v>800</v>
      </c>
    </row>
    <row r="9" spans="1:23" ht="45" customHeight="1">
      <c r="A9" s="19">
        <v>4</v>
      </c>
      <c r="B9" s="44" t="s">
        <v>22</v>
      </c>
      <c r="C9" s="39">
        <v>28.44</v>
      </c>
      <c r="D9" s="16">
        <f>C9/U9*100</f>
        <v>11.152941176470589</v>
      </c>
      <c r="E9" s="31">
        <v>82</v>
      </c>
      <c r="F9" s="16">
        <f>C9*E9/100</f>
        <v>23.320799999999998</v>
      </c>
      <c r="G9" s="35">
        <v>255</v>
      </c>
      <c r="H9" s="37">
        <v>30.37</v>
      </c>
      <c r="I9" s="14">
        <f>H9/V9*100</f>
        <v>11.909803921568628</v>
      </c>
      <c r="J9" s="36">
        <v>94</v>
      </c>
      <c r="K9" s="16">
        <f>H9*J9/100</f>
        <v>28.547800000000002</v>
      </c>
      <c r="L9" s="35">
        <v>255</v>
      </c>
      <c r="M9" s="34">
        <f>RANK(I9,I6:I23)</f>
        <v>18</v>
      </c>
      <c r="N9" s="25">
        <f>((K9-F9))*21.7/10</f>
        <v>11.342590000000008</v>
      </c>
      <c r="O9" s="24">
        <f>[1]осем!M10</f>
        <v>98</v>
      </c>
      <c r="P9" s="24">
        <f>[1]осем!D10</f>
        <v>8</v>
      </c>
      <c r="Q9" s="23">
        <f>[1]осем!N10</f>
        <v>17</v>
      </c>
      <c r="R9" s="23">
        <f>[1]осем!E10</f>
        <v>0</v>
      </c>
      <c r="S9" s="23">
        <f>[1]осем!T10</f>
        <v>120</v>
      </c>
      <c r="T9" s="23">
        <f>[1]осем!H10+[1]осем!I10</f>
        <v>5</v>
      </c>
      <c r="U9" s="33">
        <v>255</v>
      </c>
      <c r="V9" s="33">
        <v>255</v>
      </c>
    </row>
    <row r="10" spans="1:23" ht="45" customHeight="1">
      <c r="A10" s="19">
        <v>5</v>
      </c>
      <c r="B10" s="40" t="s">
        <v>21</v>
      </c>
      <c r="C10" s="39">
        <v>59.97</v>
      </c>
      <c r="D10" s="16">
        <f>C10/U10*100</f>
        <v>11.875247524752474</v>
      </c>
      <c r="E10" s="31">
        <v>89</v>
      </c>
      <c r="F10" s="16">
        <f>C10*E10/100</f>
        <v>53.3733</v>
      </c>
      <c r="G10" s="35">
        <v>505</v>
      </c>
      <c r="H10" s="37">
        <v>75.61</v>
      </c>
      <c r="I10" s="14">
        <f>H10/V10*100</f>
        <v>14.972277227722772</v>
      </c>
      <c r="J10" s="36">
        <v>92</v>
      </c>
      <c r="K10" s="16">
        <f>H10*J10/100</f>
        <v>69.561199999999999</v>
      </c>
      <c r="L10" s="35">
        <v>505</v>
      </c>
      <c r="M10" s="34">
        <f>RANK(I10,I6:I23)</f>
        <v>10</v>
      </c>
      <c r="N10" s="25">
        <f>((K10-F10))*21.7/10</f>
        <v>35.127742999999995</v>
      </c>
      <c r="O10" s="24">
        <f>[1]осем!M11</f>
        <v>166</v>
      </c>
      <c r="P10" s="24">
        <f>[1]осем!D11</f>
        <v>10</v>
      </c>
      <c r="Q10" s="23">
        <f>[1]осем!N11</f>
        <v>90</v>
      </c>
      <c r="R10" s="23">
        <f>[1]осем!E11</f>
        <v>5</v>
      </c>
      <c r="S10" s="23">
        <f>[1]осем!T11</f>
        <v>226</v>
      </c>
      <c r="T10" s="23">
        <f>[1]осем!H11+[1]осем!I11</f>
        <v>12</v>
      </c>
      <c r="U10" s="42">
        <v>505</v>
      </c>
      <c r="V10" s="43">
        <v>505</v>
      </c>
      <c r="W10" s="1">
        <v>450</v>
      </c>
    </row>
    <row r="11" spans="1:23" ht="45" customHeight="1">
      <c r="A11" s="19">
        <v>6</v>
      </c>
      <c r="B11" s="40" t="s">
        <v>20</v>
      </c>
      <c r="C11" s="39">
        <v>43</v>
      </c>
      <c r="D11" s="16">
        <f>C11/U11*100</f>
        <v>13.230769230769232</v>
      </c>
      <c r="E11" s="31">
        <v>86</v>
      </c>
      <c r="F11" s="16">
        <f>C11*E11/100</f>
        <v>36.979999999999997</v>
      </c>
      <c r="G11" s="35">
        <v>325</v>
      </c>
      <c r="H11" s="37">
        <v>57</v>
      </c>
      <c r="I11" s="14">
        <f>H11/V11*100</f>
        <v>17.53846153846154</v>
      </c>
      <c r="J11" s="36">
        <v>90</v>
      </c>
      <c r="K11" s="16">
        <f>H11*J11/100</f>
        <v>51.3</v>
      </c>
      <c r="L11" s="35">
        <v>325</v>
      </c>
      <c r="M11" s="34">
        <f>RANK(I11,I6:I23)</f>
        <v>2</v>
      </c>
      <c r="N11" s="25">
        <f>((K11-F11))*21.7/10</f>
        <v>31.074399999999997</v>
      </c>
      <c r="O11" s="24">
        <f>[1]осем!M12</f>
        <v>146</v>
      </c>
      <c r="P11" s="24">
        <f>[1]осем!D12</f>
        <v>6</v>
      </c>
      <c r="Q11" s="23">
        <f>[1]осем!N12</f>
        <v>47</v>
      </c>
      <c r="R11" s="23">
        <f>[1]осем!E12</f>
        <v>6</v>
      </c>
      <c r="S11" s="23">
        <f>[1]осем!T12</f>
        <v>81</v>
      </c>
      <c r="T11" s="23">
        <f>[1]осем!H12+[1]осем!I12</f>
        <v>6</v>
      </c>
      <c r="U11" s="42">
        <v>325</v>
      </c>
      <c r="V11" s="42">
        <v>325</v>
      </c>
    </row>
    <row r="12" spans="1:23" ht="45" customHeight="1">
      <c r="A12" s="19">
        <v>7</v>
      </c>
      <c r="B12" s="40" t="s">
        <v>19</v>
      </c>
      <c r="C12" s="39">
        <v>27</v>
      </c>
      <c r="D12" s="16">
        <f>C12/U12*100</f>
        <v>12.217194570135746</v>
      </c>
      <c r="E12" s="31">
        <v>98</v>
      </c>
      <c r="F12" s="16">
        <f>C12*E12/100</f>
        <v>26.46</v>
      </c>
      <c r="G12" s="35">
        <v>221</v>
      </c>
      <c r="H12" s="37">
        <v>37.4</v>
      </c>
      <c r="I12" s="14">
        <f>H12/V12*100</f>
        <v>16.92307692307692</v>
      </c>
      <c r="J12" s="36">
        <v>96</v>
      </c>
      <c r="K12" s="16">
        <f>H12*J12/100</f>
        <v>35.903999999999996</v>
      </c>
      <c r="L12" s="35">
        <v>221</v>
      </c>
      <c r="M12" s="34">
        <f>RANK(I12,I6:I23)</f>
        <v>5</v>
      </c>
      <c r="N12" s="25">
        <f>((K12-F12))*21.7/10</f>
        <v>20.493479999999987</v>
      </c>
      <c r="O12" s="24">
        <f>[1]осем!M13</f>
        <v>91</v>
      </c>
      <c r="P12" s="24">
        <f>[1]осем!D13</f>
        <v>9</v>
      </c>
      <c r="Q12" s="23">
        <f>[1]осем!N13</f>
        <v>31</v>
      </c>
      <c r="R12" s="23">
        <f>[1]осем!E13</f>
        <v>2</v>
      </c>
      <c r="S12" s="23">
        <f>[1]осем!T13</f>
        <v>88</v>
      </c>
      <c r="T12" s="23">
        <f>[1]осем!H13+[1]осем!I13</f>
        <v>8</v>
      </c>
      <c r="U12" s="41">
        <v>221</v>
      </c>
      <c r="V12" s="41">
        <v>221</v>
      </c>
    </row>
    <row r="13" spans="1:23" ht="45" customHeight="1">
      <c r="A13" s="19">
        <v>8</v>
      </c>
      <c r="B13" s="40" t="s">
        <v>18</v>
      </c>
      <c r="C13" s="39">
        <v>116.71</v>
      </c>
      <c r="D13" s="16">
        <f>C13/U13*100</f>
        <v>16.672857142857143</v>
      </c>
      <c r="E13" s="31">
        <v>98</v>
      </c>
      <c r="F13" s="16">
        <f>C13*E13/100</f>
        <v>114.3758</v>
      </c>
      <c r="G13" s="35">
        <v>700</v>
      </c>
      <c r="H13" s="37">
        <v>116.17</v>
      </c>
      <c r="I13" s="14">
        <f>H13/V13*100</f>
        <v>16.595714285714287</v>
      </c>
      <c r="J13" s="36">
        <v>99</v>
      </c>
      <c r="K13" s="16">
        <f>H13*J13/100</f>
        <v>115.00830000000001</v>
      </c>
      <c r="L13" s="35">
        <v>700</v>
      </c>
      <c r="M13" s="34">
        <f>RANK(I13,I6:I23)</f>
        <v>7</v>
      </c>
      <c r="N13" s="25">
        <f>((K13-F13))*21.7/10</f>
        <v>1.372525000000016</v>
      </c>
      <c r="O13" s="24">
        <f>[1]осем!M14</f>
        <v>312</v>
      </c>
      <c r="P13" s="24">
        <f>[1]осем!D14</f>
        <v>21</v>
      </c>
      <c r="Q13" s="23">
        <f>[1]осем!N14</f>
        <v>78</v>
      </c>
      <c r="R13" s="23">
        <f>[1]осем!E14</f>
        <v>9</v>
      </c>
      <c r="S13" s="23">
        <f>[1]осем!T14</f>
        <v>458</v>
      </c>
      <c r="T13" s="23">
        <f>[1]осем!H14+[1]осем!I14</f>
        <v>35</v>
      </c>
      <c r="U13" s="42">
        <v>700</v>
      </c>
      <c r="V13" s="42">
        <v>700</v>
      </c>
    </row>
    <row r="14" spans="1:23" ht="45" customHeight="1">
      <c r="A14" s="19">
        <v>9</v>
      </c>
      <c r="B14" s="40" t="s">
        <v>17</v>
      </c>
      <c r="C14" s="39">
        <v>45.2</v>
      </c>
      <c r="D14" s="16">
        <f>C14/U14*100</f>
        <v>12.216216216216216</v>
      </c>
      <c r="E14" s="31">
        <v>82</v>
      </c>
      <c r="F14" s="16">
        <f>C14*E14/100</f>
        <v>37.064</v>
      </c>
      <c r="G14" s="35">
        <v>370</v>
      </c>
      <c r="H14" s="37">
        <v>41.5</v>
      </c>
      <c r="I14" s="14">
        <f>H14/V14*100</f>
        <v>12.575757575757576</v>
      </c>
      <c r="J14" s="36">
        <v>88</v>
      </c>
      <c r="K14" s="16">
        <f>H14*J14/100</f>
        <v>36.520000000000003</v>
      </c>
      <c r="L14" s="35">
        <v>330</v>
      </c>
      <c r="M14" s="34">
        <f>RANK(I14,I6:I23)</f>
        <v>16</v>
      </c>
      <c r="N14" s="25">
        <f>((K14-F14))*21.7/10</f>
        <v>-1.1804799999999933</v>
      </c>
      <c r="O14" s="24">
        <f>[1]осем!M15</f>
        <v>70</v>
      </c>
      <c r="P14" s="24">
        <f>[1]осем!D15</f>
        <v>2</v>
      </c>
      <c r="Q14" s="23">
        <f>[1]осем!N15</f>
        <v>18</v>
      </c>
      <c r="R14" s="23">
        <f>[1]осем!E15</f>
        <v>0</v>
      </c>
      <c r="S14" s="23">
        <f>[1]осем!T15</f>
        <v>117</v>
      </c>
      <c r="T14" s="23">
        <f>[1]осем!H15+[1]осем!I15</f>
        <v>6</v>
      </c>
      <c r="U14" s="41">
        <v>370</v>
      </c>
      <c r="V14" s="41">
        <v>330</v>
      </c>
    </row>
    <row r="15" spans="1:23" ht="45" customHeight="1">
      <c r="A15" s="19">
        <v>10</v>
      </c>
      <c r="B15" s="40" t="s">
        <v>16</v>
      </c>
      <c r="C15" s="39">
        <v>38</v>
      </c>
      <c r="D15" s="16">
        <f>C15/U15*100</f>
        <v>14.901960784313726</v>
      </c>
      <c r="E15" s="31">
        <v>99</v>
      </c>
      <c r="F15" s="16">
        <f>C15*E15/100</f>
        <v>37.619999999999997</v>
      </c>
      <c r="G15" s="35">
        <v>255</v>
      </c>
      <c r="H15" s="37">
        <v>42.5</v>
      </c>
      <c r="I15" s="14">
        <f>H15/V15*100</f>
        <v>16.666666666666664</v>
      </c>
      <c r="J15" s="36">
        <v>90</v>
      </c>
      <c r="K15" s="16">
        <f>H15*J15/100</f>
        <v>38.25</v>
      </c>
      <c r="L15" s="35">
        <v>255</v>
      </c>
      <c r="M15" s="34">
        <f>RANK(I15,I6:I23)</f>
        <v>6</v>
      </c>
      <c r="N15" s="25">
        <f>((K15-F15))*21.7/10</f>
        <v>1.3671000000000055</v>
      </c>
      <c r="O15" s="24">
        <f>[1]осем!M16</f>
        <v>86</v>
      </c>
      <c r="P15" s="24">
        <f>[1]осем!D16</f>
        <v>9</v>
      </c>
      <c r="Q15" s="23">
        <f>[1]осем!N16</f>
        <v>23</v>
      </c>
      <c r="R15" s="23">
        <f>[1]осем!E16</f>
        <v>0</v>
      </c>
      <c r="S15" s="23">
        <f>[1]осем!T16</f>
        <v>137</v>
      </c>
      <c r="T15" s="23">
        <f>[1]осем!H16+[1]осем!I16</f>
        <v>18</v>
      </c>
      <c r="U15" s="42">
        <v>255</v>
      </c>
      <c r="V15" s="42">
        <v>255</v>
      </c>
    </row>
    <row r="16" spans="1:23" ht="45" customHeight="1">
      <c r="A16" s="19">
        <v>11</v>
      </c>
      <c r="B16" s="40" t="s">
        <v>15</v>
      </c>
      <c r="C16" s="39">
        <v>70.28</v>
      </c>
      <c r="D16" s="16">
        <f>C16/U16*100</f>
        <v>15.278260869565219</v>
      </c>
      <c r="E16" s="31">
        <v>86</v>
      </c>
      <c r="F16" s="16">
        <f>C16*E16/100</f>
        <v>60.440799999999996</v>
      </c>
      <c r="G16" s="35">
        <v>460</v>
      </c>
      <c r="H16" s="37">
        <v>64.2</v>
      </c>
      <c r="I16" s="14">
        <f>H16/V16*100</f>
        <v>13.956521739130434</v>
      </c>
      <c r="J16" s="36">
        <v>87</v>
      </c>
      <c r="K16" s="16">
        <f>H16*J16/100</f>
        <v>55.854000000000006</v>
      </c>
      <c r="L16" s="35">
        <v>460</v>
      </c>
      <c r="M16" s="34">
        <f>RANK(I16,I6:I23)</f>
        <v>13</v>
      </c>
      <c r="N16" s="25">
        <f>((K16-F16))*21.7/10</f>
        <v>-9.9533559999999763</v>
      </c>
      <c r="O16" s="24">
        <f>[1]осем!M17</f>
        <v>173</v>
      </c>
      <c r="P16" s="24">
        <f>[1]осем!D17</f>
        <v>6</v>
      </c>
      <c r="Q16" s="23">
        <f>[1]осем!N17</f>
        <v>81</v>
      </c>
      <c r="R16" s="23">
        <f>[1]осем!E17</f>
        <v>0</v>
      </c>
      <c r="S16" s="23">
        <f>[1]осем!T17</f>
        <v>141</v>
      </c>
      <c r="T16" s="23">
        <f>[1]осем!H17+[1]осем!I17</f>
        <v>3</v>
      </c>
      <c r="U16" s="42">
        <v>460</v>
      </c>
      <c r="V16" s="42">
        <v>460</v>
      </c>
    </row>
    <row r="17" spans="1:24" ht="45" customHeight="1">
      <c r="A17" s="19">
        <v>12</v>
      </c>
      <c r="B17" s="40" t="s">
        <v>14</v>
      </c>
      <c r="C17" s="39">
        <v>77.67</v>
      </c>
      <c r="D17" s="16">
        <f>C17/U17*100</f>
        <v>13.507826086956523</v>
      </c>
      <c r="E17" s="31">
        <v>89</v>
      </c>
      <c r="F17" s="16">
        <f>C17*E17/100</f>
        <v>69.126300000000001</v>
      </c>
      <c r="G17" s="35">
        <v>575</v>
      </c>
      <c r="H17" s="37">
        <v>82.57</v>
      </c>
      <c r="I17" s="14">
        <f>H17/V17*100</f>
        <v>14.236206896551723</v>
      </c>
      <c r="J17" s="36">
        <v>92</v>
      </c>
      <c r="K17" s="16">
        <f>H17*J17/100</f>
        <v>75.964399999999998</v>
      </c>
      <c r="L17" s="35">
        <v>580</v>
      </c>
      <c r="M17" s="34">
        <f>RANK(I17,I6:I23)</f>
        <v>12</v>
      </c>
      <c r="N17" s="25">
        <f>((K17-F17))*21.7/10</f>
        <v>14.838676999999993</v>
      </c>
      <c r="O17" s="24">
        <f>[1]осем!M18</f>
        <v>210</v>
      </c>
      <c r="P17" s="24">
        <f>[1]осем!D18</f>
        <v>11</v>
      </c>
      <c r="Q17" s="23">
        <f>[1]осем!N18</f>
        <v>81</v>
      </c>
      <c r="R17" s="23">
        <f>[1]осем!E18</f>
        <v>5</v>
      </c>
      <c r="S17" s="23">
        <f>[1]осем!T18</f>
        <v>206</v>
      </c>
      <c r="T17" s="23">
        <f>[1]осем!H18+[1]осем!I18</f>
        <v>13</v>
      </c>
      <c r="U17" s="41">
        <v>575</v>
      </c>
      <c r="V17" s="41">
        <v>580</v>
      </c>
    </row>
    <row r="18" spans="1:24" ht="45" customHeight="1">
      <c r="A18" s="19">
        <v>13</v>
      </c>
      <c r="B18" s="40" t="s">
        <v>13</v>
      </c>
      <c r="C18" s="39">
        <v>14</v>
      </c>
      <c r="D18" s="16">
        <f>C18/U18*100</f>
        <v>12.612612612612612</v>
      </c>
      <c r="E18" s="31">
        <v>90</v>
      </c>
      <c r="F18" s="16">
        <f>C18*E18/100</f>
        <v>12.6</v>
      </c>
      <c r="G18" s="35">
        <v>111</v>
      </c>
      <c r="H18" s="37">
        <v>19</v>
      </c>
      <c r="I18" s="14">
        <f>H18/V18*100</f>
        <v>17.117117117117118</v>
      </c>
      <c r="J18" s="36">
        <v>82</v>
      </c>
      <c r="K18" s="16">
        <f>H18*J18/100</f>
        <v>15.58</v>
      </c>
      <c r="L18" s="35">
        <v>111</v>
      </c>
      <c r="M18" s="34">
        <f>RANK(I18,I6:I23)</f>
        <v>4</v>
      </c>
      <c r="N18" s="25">
        <f>((K18-F18))*21.7/10</f>
        <v>6.4666000000000015</v>
      </c>
      <c r="O18" s="24">
        <f>[1]осем!M19</f>
        <v>66</v>
      </c>
      <c r="P18" s="24">
        <f>[1]осем!D19</f>
        <v>10</v>
      </c>
      <c r="Q18" s="23">
        <f>[1]осем!N19</f>
        <v>15</v>
      </c>
      <c r="R18" s="23">
        <f>[1]осем!E19</f>
        <v>0</v>
      </c>
      <c r="S18" s="23">
        <f>[1]осем!T19</f>
        <v>51</v>
      </c>
      <c r="T18" s="23">
        <f>[1]осем!H19+[1]осем!I19</f>
        <v>8</v>
      </c>
      <c r="U18" s="33">
        <v>111</v>
      </c>
      <c r="V18" s="33">
        <v>111</v>
      </c>
    </row>
    <row r="19" spans="1:24" ht="45" customHeight="1">
      <c r="A19" s="19">
        <v>14</v>
      </c>
      <c r="B19" s="40" t="s">
        <v>12</v>
      </c>
      <c r="C19" s="39">
        <v>30</v>
      </c>
      <c r="D19" s="16">
        <f>C19/U19*100</f>
        <v>11.952191235059761</v>
      </c>
      <c r="E19" s="31">
        <v>80</v>
      </c>
      <c r="F19" s="16">
        <f>C19*E19/100</f>
        <v>24</v>
      </c>
      <c r="G19" s="35">
        <v>251</v>
      </c>
      <c r="H19" s="37">
        <v>40.06</v>
      </c>
      <c r="I19" s="14">
        <f>H19/V19*100</f>
        <v>14.410071942446043</v>
      </c>
      <c r="J19" s="36">
        <v>95</v>
      </c>
      <c r="K19" s="16">
        <f>H19*J19/100</f>
        <v>38.057000000000002</v>
      </c>
      <c r="L19" s="35">
        <v>278</v>
      </c>
      <c r="M19" s="34">
        <f>RANK(I19,I6:I23)</f>
        <v>11</v>
      </c>
      <c r="N19" s="25">
        <f>((K19-F19))*21.7/10</f>
        <v>30.503690000000006</v>
      </c>
      <c r="O19" s="24">
        <f>[1]осем!M20</f>
        <v>70</v>
      </c>
      <c r="P19" s="24">
        <f>[1]осем!D20</f>
        <v>0</v>
      </c>
      <c r="Q19" s="23">
        <f>[1]осем!N20</f>
        <v>48</v>
      </c>
      <c r="R19" s="23">
        <f>[1]осем!E20</f>
        <v>0</v>
      </c>
      <c r="S19" s="23">
        <f>[1]осем!T20</f>
        <v>192</v>
      </c>
      <c r="T19" s="23">
        <f>[1]осем!H20+[1]осем!I20</f>
        <v>0</v>
      </c>
      <c r="U19" s="41">
        <v>251</v>
      </c>
      <c r="V19" s="41">
        <v>278</v>
      </c>
    </row>
    <row r="20" spans="1:24" ht="45" customHeight="1">
      <c r="A20" s="19">
        <v>15</v>
      </c>
      <c r="B20" s="40" t="s">
        <v>11</v>
      </c>
      <c r="C20" s="39">
        <v>26.2</v>
      </c>
      <c r="D20" s="16">
        <f>C20/U20*100</f>
        <v>13.100000000000001</v>
      </c>
      <c r="E20" s="31">
        <v>95</v>
      </c>
      <c r="F20" s="16">
        <f>C20*E20/100</f>
        <v>24.89</v>
      </c>
      <c r="G20" s="35">
        <v>200</v>
      </c>
      <c r="H20" s="37">
        <v>26.5</v>
      </c>
      <c r="I20" s="14">
        <f>H20/V20*100</f>
        <v>13.118811881188119</v>
      </c>
      <c r="J20" s="36">
        <v>90</v>
      </c>
      <c r="K20" s="16">
        <f>H20*J20/100</f>
        <v>23.85</v>
      </c>
      <c r="L20" s="35">
        <v>202</v>
      </c>
      <c r="M20" s="34">
        <f>RANK(I20,I6:I23)</f>
        <v>14</v>
      </c>
      <c r="N20" s="25">
        <f>((K20-F20))*21.7/10</f>
        <v>-2.2567999999999979</v>
      </c>
      <c r="O20" s="24">
        <f>[1]осем!M21</f>
        <v>35</v>
      </c>
      <c r="P20" s="24">
        <f>[1]осем!D21</f>
        <v>2</v>
      </c>
      <c r="Q20" s="23">
        <f>[1]осем!N21</f>
        <v>0</v>
      </c>
      <c r="R20" s="23">
        <f>[1]осем!E21</f>
        <v>0</v>
      </c>
      <c r="S20" s="23">
        <f>[1]осем!T21</f>
        <v>120</v>
      </c>
      <c r="T20" s="23">
        <f>[1]осем!H21+[1]осем!I21</f>
        <v>7</v>
      </c>
      <c r="U20" s="41">
        <v>200</v>
      </c>
      <c r="V20" s="41">
        <v>202</v>
      </c>
    </row>
    <row r="21" spans="1:24" ht="45" customHeight="1">
      <c r="A21" s="19">
        <v>16</v>
      </c>
      <c r="B21" s="40" t="s">
        <v>10</v>
      </c>
      <c r="C21" s="39">
        <v>42.9</v>
      </c>
      <c r="D21" s="16">
        <f>C21/U21*100</f>
        <v>13.40625</v>
      </c>
      <c r="E21" s="31">
        <v>80</v>
      </c>
      <c r="F21" s="16">
        <f>C21*E21/100</f>
        <v>34.32</v>
      </c>
      <c r="G21" s="35">
        <v>320</v>
      </c>
      <c r="H21" s="37">
        <v>41.9</v>
      </c>
      <c r="I21" s="14">
        <f>H21/V21*100</f>
        <v>13.093749999999998</v>
      </c>
      <c r="J21" s="36">
        <v>81</v>
      </c>
      <c r="K21" s="16">
        <f>H21*J21/100</f>
        <v>33.939</v>
      </c>
      <c r="L21" s="35">
        <v>320</v>
      </c>
      <c r="M21" s="34">
        <f>RANK(I21,I6:I23)</f>
        <v>15</v>
      </c>
      <c r="N21" s="25">
        <f>((K21-F21))*21.7/10</f>
        <v>-0.82677000000000045</v>
      </c>
      <c r="O21" s="24">
        <f>[1]осем!M22</f>
        <v>109</v>
      </c>
      <c r="P21" s="24">
        <f>[1]осем!D22</f>
        <v>15</v>
      </c>
      <c r="Q21" s="23">
        <f>[1]осем!N22</f>
        <v>53</v>
      </c>
      <c r="R21" s="23">
        <f>[1]осем!E22</f>
        <v>2</v>
      </c>
      <c r="S21" s="23">
        <f>[1]осем!T22</f>
        <v>93</v>
      </c>
      <c r="T21" s="23">
        <f>[1]осем!H22+[1]осем!I22</f>
        <v>17</v>
      </c>
      <c r="U21" s="33">
        <v>320</v>
      </c>
      <c r="V21" s="33">
        <v>320</v>
      </c>
    </row>
    <row r="22" spans="1:24" ht="45" customHeight="1">
      <c r="A22" s="19">
        <v>17</v>
      </c>
      <c r="B22" s="40" t="s">
        <v>9</v>
      </c>
      <c r="C22" s="39">
        <v>16.350000000000001</v>
      </c>
      <c r="D22" s="16">
        <f>C22/U22*100</f>
        <v>16.350000000000001</v>
      </c>
      <c r="E22" s="31">
        <v>93</v>
      </c>
      <c r="F22" s="16">
        <f>C22*E22/100</f>
        <v>15.205500000000002</v>
      </c>
      <c r="G22" s="35">
        <v>100</v>
      </c>
      <c r="H22" s="37">
        <v>18.059999999999999</v>
      </c>
      <c r="I22" s="14">
        <f>H22/V22*100</f>
        <v>17.2</v>
      </c>
      <c r="J22" s="36">
        <v>81</v>
      </c>
      <c r="K22" s="16">
        <f>H22*J22/100</f>
        <v>14.628599999999999</v>
      </c>
      <c r="L22" s="35">
        <v>105</v>
      </c>
      <c r="M22" s="34">
        <f>RANK(I22,I6:I23)</f>
        <v>3</v>
      </c>
      <c r="N22" s="25">
        <f>((K22-F22))*21.7/10</f>
        <v>-1.2518730000000082</v>
      </c>
      <c r="O22" s="24">
        <f>[1]осем!M23</f>
        <v>24</v>
      </c>
      <c r="P22" s="24">
        <f>[1]осем!D23</f>
        <v>0</v>
      </c>
      <c r="Q22" s="23">
        <f>[1]осем!N23</f>
        <v>8</v>
      </c>
      <c r="R22" s="23">
        <f>[1]осем!E23</f>
        <v>0</v>
      </c>
      <c r="S22" s="23">
        <f>[1]осем!T23</f>
        <v>48</v>
      </c>
      <c r="T22" s="23">
        <f>[1]осем!H23+[1]осем!I23</f>
        <v>10</v>
      </c>
      <c r="U22" s="41">
        <v>100</v>
      </c>
      <c r="V22" s="41">
        <v>105</v>
      </c>
    </row>
    <row r="23" spans="1:24" ht="45" customHeight="1">
      <c r="A23" s="19">
        <v>18</v>
      </c>
      <c r="B23" s="40" t="s">
        <v>8</v>
      </c>
      <c r="C23" s="39">
        <v>19.399999999999999</v>
      </c>
      <c r="D23" s="16">
        <f>C23/U23*100</f>
        <v>13.661971830985914</v>
      </c>
      <c r="E23" s="31">
        <v>94</v>
      </c>
      <c r="F23" s="38">
        <f>C23*E23/100</f>
        <v>18.236000000000001</v>
      </c>
      <c r="G23" s="35">
        <v>142</v>
      </c>
      <c r="H23" s="37">
        <v>17</v>
      </c>
      <c r="I23" s="14">
        <f>H23/V23*100</f>
        <v>11.971830985915492</v>
      </c>
      <c r="J23" s="36">
        <v>94</v>
      </c>
      <c r="K23" s="16">
        <f>H23*J23/100</f>
        <v>15.98</v>
      </c>
      <c r="L23" s="35">
        <v>142</v>
      </c>
      <c r="M23" s="34">
        <f>RANK(I23,I6:I23)</f>
        <v>17</v>
      </c>
      <c r="N23" s="25">
        <f>((K23-F23))*21.7/10</f>
        <v>-4.8955200000000003</v>
      </c>
      <c r="O23" s="24">
        <f>[1]осем!M24</f>
        <v>49</v>
      </c>
      <c r="P23" s="24">
        <f>[1]осем!D24</f>
        <v>3</v>
      </c>
      <c r="Q23" s="23">
        <f>[1]осем!N24</f>
        <v>12</v>
      </c>
      <c r="R23" s="23">
        <f>[1]осем!E24</f>
        <v>0</v>
      </c>
      <c r="S23" s="23">
        <f>[1]осем!T24</f>
        <v>50</v>
      </c>
      <c r="T23" s="23">
        <f>[1]осем!H24+[1]осем!I24</f>
        <v>2</v>
      </c>
      <c r="U23" s="33">
        <v>142</v>
      </c>
      <c r="V23" s="33">
        <v>142</v>
      </c>
    </row>
    <row r="24" spans="1:24" ht="48.75" customHeight="1">
      <c r="A24" s="19"/>
      <c r="B24" s="32" t="s">
        <v>7</v>
      </c>
      <c r="C24" s="17">
        <f>SUM(C6:C23)</f>
        <v>1096.72</v>
      </c>
      <c r="D24" s="16">
        <f>C24/U24*100</f>
        <v>14.814534648115629</v>
      </c>
      <c r="E24" s="31">
        <f>F24/C24*100</f>
        <v>92.521090159749093</v>
      </c>
      <c r="F24" s="30">
        <f>SUM(F6:F23)</f>
        <v>1014.6973000000002</v>
      </c>
      <c r="G24" s="29">
        <f>SUM(G6:G23)</f>
        <v>7403</v>
      </c>
      <c r="H24" s="14">
        <f>SUM(H6:H23)</f>
        <v>1145.99</v>
      </c>
      <c r="I24" s="14">
        <f>H24/V24*100</f>
        <v>15.357678906459393</v>
      </c>
      <c r="J24" s="28">
        <f>K24/H24*100</f>
        <v>92.925008071623665</v>
      </c>
      <c r="K24" s="16">
        <f>SUM(K6:K23)</f>
        <v>1064.9113</v>
      </c>
      <c r="L24" s="27">
        <f>SUM(L6:L23)</f>
        <v>7462</v>
      </c>
      <c r="M24" s="26"/>
      <c r="N24" s="25">
        <f>((K24-F24))*21.7/10</f>
        <v>108.96437999999962</v>
      </c>
      <c r="O24" s="24">
        <f>SUM(O6:O23)</f>
        <v>2615</v>
      </c>
      <c r="P24" s="24">
        <f>SUM(P6:P23)</f>
        <v>169</v>
      </c>
      <c r="Q24" s="23">
        <f>SUM(Q6:Q23)</f>
        <v>887</v>
      </c>
      <c r="R24" s="23">
        <f>SUM(R6:R23)</f>
        <v>35</v>
      </c>
      <c r="S24" s="23">
        <f>SUM(S6:S23)</f>
        <v>3044</v>
      </c>
      <c r="T24" s="23">
        <f>SUM(T6:T23)</f>
        <v>211</v>
      </c>
      <c r="U24" s="9">
        <f>SUM(U6:U23)</f>
        <v>7403</v>
      </c>
      <c r="V24" s="9">
        <v>7462</v>
      </c>
      <c r="X24" t="s">
        <v>6</v>
      </c>
    </row>
    <row r="25" spans="1:24" ht="29.25" customHeight="1">
      <c r="A25" s="19"/>
      <c r="B25" s="22" t="s">
        <v>5</v>
      </c>
      <c r="C25" s="17">
        <f>[1]КФХ!D33</f>
        <v>195.64999999999998</v>
      </c>
      <c r="D25" s="21">
        <f>C25/U25*100</f>
        <v>12.533632286995514</v>
      </c>
      <c r="E25" s="15"/>
      <c r="F25" s="15"/>
      <c r="G25" s="15"/>
      <c r="H25" s="20">
        <f>[1]КФХ!G33</f>
        <v>196.6</v>
      </c>
      <c r="I25" s="20">
        <f>H25/V25*100</f>
        <v>12.33375156838143</v>
      </c>
      <c r="J25" s="13"/>
      <c r="K25" s="13"/>
      <c r="L25" s="13"/>
      <c r="M25" s="12"/>
      <c r="N25" s="11"/>
      <c r="O25" s="11"/>
      <c r="P25" s="11"/>
      <c r="Q25" s="10"/>
      <c r="R25" s="10"/>
      <c r="S25" s="10"/>
      <c r="T25" s="10"/>
      <c r="U25" s="9">
        <v>1561</v>
      </c>
      <c r="V25" s="9">
        <v>1594</v>
      </c>
      <c r="X25" t="s">
        <v>4</v>
      </c>
    </row>
    <row r="26" spans="1:24" ht="33.75" customHeight="1">
      <c r="A26" s="19"/>
      <c r="B26" s="18" t="s">
        <v>3</v>
      </c>
      <c r="C26" s="17">
        <f>SUM(C24:C25)</f>
        <v>1292.3699999999999</v>
      </c>
      <c r="D26" s="16">
        <f>C26/U26*100</f>
        <v>14.417336010709503</v>
      </c>
      <c r="E26" s="15"/>
      <c r="F26" s="15"/>
      <c r="G26" s="15"/>
      <c r="H26" s="14">
        <f>SUM(H24:H25)</f>
        <v>1342.59</v>
      </c>
      <c r="I26" s="14">
        <f>H26/V26*100</f>
        <v>14.825419611307419</v>
      </c>
      <c r="J26" s="13"/>
      <c r="K26" s="13"/>
      <c r="L26" s="13"/>
      <c r="M26" s="12"/>
      <c r="N26" s="11"/>
      <c r="O26" s="11"/>
      <c r="P26" s="11"/>
      <c r="Q26" s="10"/>
      <c r="R26" s="10"/>
      <c r="S26" s="10"/>
      <c r="T26" s="10"/>
      <c r="U26" s="9">
        <f>SUM(U24:U25)</f>
        <v>8964</v>
      </c>
      <c r="V26" s="9">
        <f>SUM(V24:V25)</f>
        <v>9056</v>
      </c>
      <c r="X26" t="s">
        <v>2</v>
      </c>
    </row>
    <row r="27" spans="1:24">
      <c r="K27" s="13"/>
      <c r="L27" s="13"/>
      <c r="M27" s="12"/>
      <c r="N27" s="11"/>
      <c r="O27" s="11"/>
      <c r="P27" s="11"/>
      <c r="Q27" s="10"/>
      <c r="R27" s="10"/>
      <c r="S27" s="10"/>
      <c r="T27" s="10"/>
      <c r="U27" s="9">
        <v>2620</v>
      </c>
      <c r="V27" s="9">
        <v>2589</v>
      </c>
      <c r="X27" t="s">
        <v>1</v>
      </c>
    </row>
    <row r="28" spans="1:24">
      <c r="U28" s="9">
        <f>SUM(U26:U27)</f>
        <v>11584</v>
      </c>
      <c r="V28" s="9">
        <f>SUM(V26:V27)</f>
        <v>11645</v>
      </c>
      <c r="X28" t="s">
        <v>0</v>
      </c>
    </row>
  </sheetData>
  <mergeCells count="22">
    <mergeCell ref="C4:C5"/>
    <mergeCell ref="D4:D5"/>
    <mergeCell ref="E4:E5"/>
    <mergeCell ref="F4:F5"/>
    <mergeCell ref="G4:G5"/>
    <mergeCell ref="H4:H5"/>
    <mergeCell ref="N3:N5"/>
    <mergeCell ref="O3:R3"/>
    <mergeCell ref="O4:P4"/>
    <mergeCell ref="Q4:R4"/>
    <mergeCell ref="S3:T4"/>
    <mergeCell ref="U3:V3"/>
    <mergeCell ref="K4:K5"/>
    <mergeCell ref="L4:L5"/>
    <mergeCell ref="I4:I5"/>
    <mergeCell ref="J4:J5"/>
    <mergeCell ref="B1:Q1"/>
    <mergeCell ref="A3:A5"/>
    <mergeCell ref="B3:B5"/>
    <mergeCell ref="C3:G3"/>
    <mergeCell ref="H3:L3"/>
    <mergeCell ref="M3:M5"/>
  </mergeCells>
  <pageMargins left="0.23622047244094491" right="0.23622047244094491" top="0.74803149606299213" bottom="0.74803149606299213" header="0.31496062992125984" footer="0.31496062992125984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Company>МО Можгинский район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Филиппов</dc:creator>
  <cp:lastModifiedBy>Филиппов</cp:lastModifiedBy>
  <dcterms:created xsi:type="dcterms:W3CDTF">2014-05-12T10:46:35Z</dcterms:created>
  <dcterms:modified xsi:type="dcterms:W3CDTF">2014-05-12T10:47:52Z</dcterms:modified>
</cp:coreProperties>
</file>