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растениеводство" sheetId="1" r:id="rId1"/>
  </sheets>
  <externalReferences>
    <externalReference r:id="rId4"/>
  </externalReferences>
  <definedNames>
    <definedName name="_xlnm.Print_Area" localSheetId="0">'растениеводство'!$A$1:$DF$29</definedName>
  </definedNames>
  <calcPr fullCalcOnLoad="1" refMode="R1C1"/>
</workbook>
</file>

<file path=xl/sharedStrings.xml><?xml version="1.0" encoding="utf-8"?>
<sst xmlns="http://schemas.openxmlformats.org/spreadsheetml/2006/main" count="213" uniqueCount="133">
  <si>
    <t>Оперативные данные по полевым работам по Можгинскому району на 25 августа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</si>
  <si>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</si>
  <si>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</si>
  <si>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</si>
  <si>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</si>
  <si>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</si>
  <si>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</si>
  <si>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</si>
  <si>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</si>
  <si>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</si>
  <si>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</si>
  <si>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</si>
  <si>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</si>
  <si>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</si>
  <si>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</si>
  <si>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</si>
  <si>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</si>
  <si>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</si>
  <si>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</si>
  <si>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</si>
  <si>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</si>
  <si>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</si>
  <si>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</si>
  <si>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</si>
  <si>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</si>
  <si>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</si>
  <si>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</si>
  <si>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</si>
  <si>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Работало тракторов на обработке почвы, ед</t>
  </si>
  <si>
    <t>Посев озимых культур,га</t>
  </si>
  <si>
    <t>Уборка зерновых культур</t>
  </si>
  <si>
    <t>Теребление льна, га</t>
  </si>
  <si>
    <t>Зябь,   га</t>
  </si>
  <si>
    <t>Засыпка семян, тонн</t>
  </si>
  <si>
    <t>условное поголовье, голов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</si>
  <si>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</si>
  <si>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</si>
  <si>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</si>
  <si>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</si>
  <si>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</si>
  <si>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</si>
  <si>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</si>
  <si>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</si>
  <si>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</si>
  <si>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</si>
  <si>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</si>
  <si>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</si>
  <si>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</si>
  <si>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</si>
  <si>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</si>
  <si>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</si>
  <si>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</si>
  <si>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</si>
  <si>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</si>
  <si>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</si>
  <si>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</si>
  <si>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</si>
  <si>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</si>
  <si>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</si>
  <si>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</si>
  <si>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</si>
  <si>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</si>
  <si>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</si>
  <si>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</si>
  <si>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</si>
  <si>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</si>
  <si>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</si>
  <si>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</si>
  <si>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</si>
  <si>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</si>
  <si>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</si>
  <si>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</si>
  <si>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</si>
  <si>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</si>
  <si>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картофеля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</si>
  <si>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</si>
  <si>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</si>
  <si>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</si>
  <si>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</si>
  <si>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</si>
  <si>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</si>
  <si>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</si>
  <si>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</si>
  <si>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</si>
  <si>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</si>
  <si>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</si>
  <si>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</si>
  <si>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 xml:space="preserve"> в валках, га</t>
  </si>
  <si>
    <t>обмолочено на зерно, га</t>
  </si>
  <si>
    <t>за день,       га</t>
  </si>
  <si>
    <t>валовый сбор,           тонн</t>
  </si>
  <si>
    <t>вал.сбор за день, тонн</t>
  </si>
  <si>
    <t>урожайность, ц/га</t>
  </si>
  <si>
    <t>обработка зерна, тонн</t>
  </si>
  <si>
    <t>% уборки</t>
  </si>
  <si>
    <t>Работало комбайнов</t>
  </si>
  <si>
    <t>за день, га</t>
  </si>
  <si>
    <t>льна долгунца</t>
  </si>
  <si>
    <t>мн.       трав</t>
  </si>
  <si>
    <t>план, га</t>
  </si>
  <si>
    <t>гибель, га</t>
  </si>
  <si>
    <t>факт, га</t>
  </si>
  <si>
    <t>ц/га</t>
  </si>
  <si>
    <t>гибель,га</t>
  </si>
  <si>
    <t>скошено</t>
  </si>
  <si>
    <t>силос</t>
  </si>
  <si>
    <t>Обмолочено, га</t>
  </si>
  <si>
    <t>Зябь,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</si>
  <si>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</si>
  <si>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</si>
  <si>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</si>
  <si>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</si>
  <si>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</si>
  <si>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</si>
  <si>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</si>
  <si>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</si>
  <si>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</si>
  <si>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</si>
  <si>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</si>
  <si>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</si>
  <si>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</si>
  <si>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</si>
  <si>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</si>
  <si>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</si>
  <si>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</si>
  <si>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</si>
  <si>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</si>
  <si>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Колос+ТерраНова</t>
  </si>
  <si>
    <t>ООО Лен</t>
  </si>
  <si>
    <t>ООО Дружба</t>
  </si>
  <si>
    <t>ИТОГО</t>
  </si>
  <si>
    <t>КФХ</t>
  </si>
  <si>
    <t>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</si>
</sst>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i/>
      <sz val="1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Arial Cyr"/>
      <family val="0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wrapText="1"/>
    </xf>
    <xf numFmtId="0" fontId="22" fillId="33" borderId="18" xfId="0" applyFont="1" applyFill="1" applyBorder="1" applyAlignment="1">
      <alignment wrapText="1"/>
    </xf>
    <xf numFmtId="0" fontId="22" fillId="33" borderId="19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5" xfId="0" applyNumberFormat="1" applyFont="1" applyFill="1" applyBorder="1" applyAlignment="1" applyProtection="1">
      <alignment horizontal="center" vertical="center" wrapText="1"/>
      <protection/>
    </xf>
    <xf numFmtId="22" fontId="21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wrapText="1"/>
    </xf>
    <xf numFmtId="0" fontId="26" fillId="33" borderId="19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3" xfId="0" applyFont="1" applyFill="1" applyBorder="1" applyAlignment="1">
      <alignment wrapText="1"/>
    </xf>
    <xf numFmtId="0" fontId="22" fillId="33" borderId="12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wrapText="1"/>
    </xf>
    <xf numFmtId="0" fontId="21" fillId="33" borderId="23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vertical="center" wrapText="1"/>
    </xf>
    <xf numFmtId="0" fontId="27" fillId="13" borderId="15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left" vertical="center"/>
    </xf>
    <xf numFmtId="3" fontId="28" fillId="33" borderId="15" xfId="0" applyNumberFormat="1" applyFont="1" applyFill="1" applyBorder="1" applyAlignment="1">
      <alignment horizontal="center" vertical="center"/>
    </xf>
    <xf numFmtId="3" fontId="29" fillId="33" borderId="15" xfId="0" applyNumberFormat="1" applyFont="1" applyFill="1" applyBorder="1" applyAlignment="1">
      <alignment horizontal="center" vertical="center"/>
    </xf>
    <xf numFmtId="3" fontId="29" fillId="34" borderId="15" xfId="0" applyNumberFormat="1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/>
    </xf>
    <xf numFmtId="1" fontId="28" fillId="34" borderId="22" xfId="0" applyNumberFormat="1" applyFont="1" applyFill="1" applyBorder="1" applyAlignment="1">
      <alignment horizontal="center" vertical="center"/>
    </xf>
    <xf numFmtId="1" fontId="28" fillId="34" borderId="15" xfId="0" applyNumberFormat="1" applyFont="1" applyFill="1" applyBorder="1" applyAlignment="1">
      <alignment horizontal="center" vertical="center"/>
    </xf>
    <xf numFmtId="0" fontId="28" fillId="33" borderId="22" xfId="0" applyNumberFormat="1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1" fontId="33" fillId="33" borderId="15" xfId="0" applyNumberFormat="1" applyFont="1" applyFill="1" applyBorder="1" applyAlignment="1">
      <alignment horizontal="center" vertical="center"/>
    </xf>
    <xf numFmtId="164" fontId="28" fillId="34" borderId="15" xfId="0" applyNumberFormat="1" applyFont="1" applyFill="1" applyBorder="1" applyAlignment="1">
      <alignment horizontal="center" vertical="center"/>
    </xf>
    <xf numFmtId="164" fontId="28" fillId="33" borderId="15" xfId="0" applyNumberFormat="1" applyFont="1" applyFill="1" applyBorder="1" applyAlignment="1">
      <alignment horizontal="center" vertical="center"/>
    </xf>
    <xf numFmtId="1" fontId="28" fillId="2" borderId="15" xfId="0" applyNumberFormat="1" applyFont="1" applyFill="1" applyBorder="1" applyAlignment="1">
      <alignment horizontal="center" vertical="center"/>
    </xf>
    <xf numFmtId="1" fontId="56" fillId="2" borderId="15" xfId="0" applyNumberFormat="1" applyFont="1" applyFill="1" applyBorder="1" applyAlignment="1">
      <alignment horizontal="center" vertical="center"/>
    </xf>
    <xf numFmtId="1" fontId="56" fillId="13" borderId="15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1" fontId="28" fillId="2" borderId="13" xfId="0" applyNumberFormat="1" applyFont="1" applyFill="1" applyBorder="1" applyAlignment="1">
      <alignment horizontal="center" vertical="center"/>
    </xf>
    <xf numFmtId="164" fontId="28" fillId="2" borderId="13" xfId="0" applyNumberFormat="1" applyFont="1" applyFill="1" applyBorder="1" applyAlignment="1">
      <alignment horizontal="center" vertical="center"/>
    </xf>
    <xf numFmtId="1" fontId="28" fillId="33" borderId="13" xfId="0" applyNumberFormat="1" applyFont="1" applyFill="1" applyBorder="1" applyAlignment="1">
      <alignment horizontal="center" vertical="center"/>
    </xf>
    <xf numFmtId="1" fontId="56" fillId="33" borderId="13" xfId="0" applyNumberFormat="1" applyFont="1" applyFill="1" applyBorder="1" applyAlignment="1">
      <alignment horizontal="center" vertical="center"/>
    </xf>
    <xf numFmtId="164" fontId="28" fillId="33" borderId="13" xfId="0" applyNumberFormat="1" applyFont="1" applyFill="1" applyBorder="1" applyAlignment="1">
      <alignment horizontal="center" vertical="center"/>
    </xf>
    <xf numFmtId="1" fontId="31" fillId="33" borderId="13" xfId="0" applyNumberFormat="1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1" fontId="31" fillId="33" borderId="15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/>
    </xf>
    <xf numFmtId="3" fontId="28" fillId="34" borderId="15" xfId="0" applyNumberFormat="1" applyFont="1" applyFill="1" applyBorder="1" applyAlignment="1">
      <alignment horizontal="center" vertical="center"/>
    </xf>
    <xf numFmtId="1" fontId="35" fillId="13" borderId="15" xfId="0" applyNumberFormat="1" applyFont="1" applyFill="1" applyBorder="1" applyAlignment="1">
      <alignment horizontal="center" vertical="center"/>
    </xf>
    <xf numFmtId="1" fontId="28" fillId="13" borderId="15" xfId="0" applyNumberFormat="1" applyFont="1" applyFill="1" applyBorder="1" applyAlignment="1">
      <alignment horizontal="center" vertical="center"/>
    </xf>
    <xf numFmtId="1" fontId="28" fillId="33" borderId="13" xfId="0" applyNumberFormat="1" applyFont="1" applyFill="1" applyBorder="1" applyAlignment="1">
      <alignment horizontal="center" vertical="center" wrapText="1"/>
    </xf>
    <xf numFmtId="1" fontId="35" fillId="33" borderId="13" xfId="0" applyNumberFormat="1" applyFont="1" applyFill="1" applyBorder="1" applyAlignment="1">
      <alignment horizontal="center" vertical="center"/>
    </xf>
    <xf numFmtId="0" fontId="28" fillId="33" borderId="15" xfId="0" applyFont="1" applyFill="1" applyBorder="1" applyAlignment="1" applyProtection="1">
      <alignment horizontal="left" vertical="center"/>
      <protection/>
    </xf>
    <xf numFmtId="0" fontId="56" fillId="33" borderId="15" xfId="0" applyFont="1" applyFill="1" applyBorder="1" applyAlignment="1">
      <alignment horizontal="center" vertical="center"/>
    </xf>
    <xf numFmtId="1" fontId="28" fillId="33" borderId="18" xfId="0" applyNumberFormat="1" applyFont="1" applyFill="1" applyBorder="1" applyAlignment="1">
      <alignment horizontal="center" vertical="center"/>
    </xf>
    <xf numFmtId="1" fontId="56" fillId="33" borderId="18" xfId="0" applyNumberFormat="1" applyFont="1" applyFill="1" applyBorder="1" applyAlignment="1">
      <alignment horizontal="center" vertical="center"/>
    </xf>
    <xf numFmtId="164" fontId="28" fillId="33" borderId="18" xfId="0" applyNumberFormat="1" applyFont="1" applyFill="1" applyBorder="1" applyAlignment="1">
      <alignment horizontal="center" vertical="center"/>
    </xf>
    <xf numFmtId="164" fontId="28" fillId="2" borderId="18" xfId="0" applyNumberFormat="1" applyFont="1" applyFill="1" applyBorder="1" applyAlignment="1">
      <alignment horizontal="center" vertical="center"/>
    </xf>
    <xf numFmtId="164" fontId="31" fillId="33" borderId="18" xfId="0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1" fontId="56" fillId="33" borderId="15" xfId="0" applyNumberFormat="1" applyFont="1" applyFill="1" applyBorder="1" applyAlignment="1">
      <alignment horizontal="center" vertical="center"/>
    </xf>
    <xf numFmtId="164" fontId="31" fillId="33" borderId="15" xfId="0" applyNumberFormat="1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 applyProtection="1">
      <alignment horizontal="left" vertical="center"/>
      <protection/>
    </xf>
    <xf numFmtId="3" fontId="36" fillId="34" borderId="15" xfId="0" applyNumberFormat="1" applyFont="1" applyFill="1" applyBorder="1" applyAlignment="1">
      <alignment horizontal="center" vertical="center"/>
    </xf>
    <xf numFmtId="3" fontId="37" fillId="34" borderId="15" xfId="0" applyNumberFormat="1" applyFont="1" applyFill="1" applyBorder="1" applyAlignment="1">
      <alignment horizontal="center" vertical="center"/>
    </xf>
    <xf numFmtId="164" fontId="37" fillId="34" borderId="15" xfId="0" applyNumberFormat="1" applyFont="1" applyFill="1" applyBorder="1" applyAlignment="1">
      <alignment horizontal="center" vertical="center"/>
    </xf>
    <xf numFmtId="1" fontId="37" fillId="34" borderId="15" xfId="0" applyNumberFormat="1" applyFont="1" applyFill="1" applyBorder="1" applyAlignment="1">
      <alignment horizontal="center" vertical="center"/>
    </xf>
    <xf numFmtId="164" fontId="29" fillId="34" borderId="15" xfId="0" applyNumberFormat="1" applyFont="1" applyFill="1" applyBorder="1" applyAlignment="1">
      <alignment horizontal="center" vertical="center"/>
    </xf>
    <xf numFmtId="1" fontId="29" fillId="34" borderId="15" xfId="0" applyNumberFormat="1" applyFont="1" applyFill="1" applyBorder="1" applyAlignment="1">
      <alignment horizontal="center" vertical="center"/>
    </xf>
    <xf numFmtId="1" fontId="29" fillId="34" borderId="13" xfId="0" applyNumberFormat="1" applyFont="1" applyFill="1" applyBorder="1" applyAlignment="1">
      <alignment horizontal="center" vertical="center"/>
    </xf>
    <xf numFmtId="164" fontId="29" fillId="34" borderId="13" xfId="0" applyNumberFormat="1" applyFont="1" applyFill="1" applyBorder="1" applyAlignment="1">
      <alignment horizontal="center" vertical="center"/>
    </xf>
    <xf numFmtId="164" fontId="28" fillId="34" borderId="13" xfId="0" applyNumberFormat="1" applyFont="1" applyFill="1" applyBorder="1" applyAlignment="1">
      <alignment horizontal="center" vertical="center"/>
    </xf>
    <xf numFmtId="1" fontId="31" fillId="34" borderId="15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7" fillId="16" borderId="15" xfId="0" applyFont="1" applyFill="1" applyBorder="1" applyAlignment="1">
      <alignment horizontal="center" vertical="center"/>
    </xf>
    <xf numFmtId="164" fontId="37" fillId="16" borderId="15" xfId="0" applyNumberFormat="1" applyFont="1" applyFill="1" applyBorder="1" applyAlignment="1">
      <alignment horizontal="center" vertical="center"/>
    </xf>
    <xf numFmtId="0" fontId="29" fillId="16" borderId="15" xfId="0" applyFont="1" applyFill="1" applyBorder="1" applyAlignment="1">
      <alignment horizontal="center" vertical="center"/>
    </xf>
    <xf numFmtId="164" fontId="29" fillId="16" borderId="15" xfId="0" applyNumberFormat="1" applyFont="1" applyFill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/>
    </xf>
    <xf numFmtId="164" fontId="29" fillId="10" borderId="15" xfId="0" applyNumberFormat="1" applyFont="1" applyFill="1" applyBorder="1" applyAlignment="1">
      <alignment horizontal="center" vertical="center"/>
    </xf>
    <xf numFmtId="164" fontId="29" fillId="10" borderId="13" xfId="0" applyNumberFormat="1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/>
    </xf>
    <xf numFmtId="1" fontId="29" fillId="10" borderId="24" xfId="0" applyNumberFormat="1" applyFont="1" applyFill="1" applyBorder="1" applyAlignment="1">
      <alignment horizontal="center" vertical="center"/>
    </xf>
    <xf numFmtId="1" fontId="28" fillId="10" borderId="23" xfId="0" applyNumberFormat="1" applyFont="1" applyFill="1" applyBorder="1" applyAlignment="1">
      <alignment horizontal="center" vertical="center"/>
    </xf>
    <xf numFmtId="164" fontId="28" fillId="10" borderId="13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" fontId="31" fillId="33" borderId="24" xfId="0" applyNumberFormat="1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/>
    </xf>
    <xf numFmtId="3" fontId="29" fillId="13" borderId="15" xfId="0" applyNumberFormat="1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164" fontId="37" fillId="13" borderId="15" xfId="0" applyNumberFormat="1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164" fontId="29" fillId="13" borderId="15" xfId="0" applyNumberFormat="1" applyFont="1" applyFill="1" applyBorder="1" applyAlignment="1">
      <alignment horizontal="center" vertical="center"/>
    </xf>
    <xf numFmtId="164" fontId="29" fillId="13" borderId="13" xfId="0" applyNumberFormat="1" applyFont="1" applyFill="1" applyBorder="1" applyAlignment="1">
      <alignment horizontal="center" vertical="center"/>
    </xf>
    <xf numFmtId="1" fontId="29" fillId="13" borderId="15" xfId="0" applyNumberFormat="1" applyFont="1" applyFill="1" applyBorder="1" applyAlignment="1">
      <alignment horizontal="center" vertical="center"/>
    </xf>
    <xf numFmtId="164" fontId="28" fillId="13" borderId="13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0" fillId="13" borderId="0" xfId="0" applyFont="1" applyFill="1" applyAlignment="1">
      <alignment/>
    </xf>
    <xf numFmtId="164" fontId="31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растениеводство"/>
      <sheetName val="КФХ"/>
      <sheetName val="осем"/>
      <sheetName val="молоко"/>
      <sheetName val="пофермам август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50"/>
  <sheetViews>
    <sheetView tabSelected="1" view="pageBreakPreview" zoomScale="40" zoomScaleNormal="43" zoomScaleSheetLayoutView="40" zoomScalePageLayoutView="29" workbookViewId="0" topLeftCell="A1">
      <pane xSplit="68" ySplit="4" topLeftCell="BQ5" activePane="bottomRight" state="frozen"/>
      <selection pane="topLeft" activeCell="A1" sqref="A1"/>
      <selection pane="topRight" activeCell="BQ1" sqref="BQ1"/>
      <selection pane="bottomLeft" activeCell="A5" sqref="A5"/>
      <selection pane="bottomRight" activeCell="CS4" sqref="CS1:CS16384"/>
    </sheetView>
  </sheetViews>
  <sheetFormatPr defaultColWidth="9.125" defaultRowHeight="12.75"/>
  <cols>
    <col min="1" max="1" width="4.625" style="247" customWidth="1"/>
    <col min="2" max="2" width="28.50390625" style="247" customWidth="1"/>
    <col min="3" max="3" width="10.125" style="250" hidden="1" customWidth="1"/>
    <col min="4" max="4" width="7.125" style="250" hidden="1" customWidth="1"/>
    <col min="5" max="5" width="9.625" style="250" hidden="1" customWidth="1"/>
    <col min="6" max="6" width="9.50390625" style="250" hidden="1" customWidth="1"/>
    <col min="7" max="7" width="6.625" style="250" hidden="1" customWidth="1"/>
    <col min="8" max="8" width="8.50390625" style="250" hidden="1" customWidth="1"/>
    <col min="9" max="10" width="9.625" style="250" hidden="1" customWidth="1"/>
    <col min="11" max="11" width="8.50390625" style="250" hidden="1" customWidth="1"/>
    <col min="12" max="13" width="8.00390625" style="250" hidden="1" customWidth="1"/>
    <col min="14" max="14" width="9.50390625" style="247" hidden="1" customWidth="1"/>
    <col min="15" max="15" width="8.50390625" style="247" hidden="1" customWidth="1"/>
    <col min="16" max="16" width="7.50390625" style="247" hidden="1" customWidth="1"/>
    <col min="17" max="17" width="10.125" style="247" hidden="1" customWidth="1"/>
    <col min="18" max="18" width="10.375" style="247" hidden="1" customWidth="1"/>
    <col min="19" max="19" width="7.50390625" style="247" hidden="1" customWidth="1"/>
    <col min="20" max="20" width="8.00390625" style="247" hidden="1" customWidth="1"/>
    <col min="21" max="21" width="6.125" style="247" hidden="1" customWidth="1"/>
    <col min="22" max="22" width="6.875" style="247" hidden="1" customWidth="1"/>
    <col min="23" max="23" width="9.75390625" style="247" hidden="1" customWidth="1"/>
    <col min="24" max="24" width="9.50390625" style="247" hidden="1" customWidth="1"/>
    <col min="25" max="25" width="7.50390625" style="247" hidden="1" customWidth="1"/>
    <col min="26" max="26" width="8.625" style="247" hidden="1" customWidth="1"/>
    <col min="27" max="27" width="9.50390625" style="247" hidden="1" customWidth="1"/>
    <col min="28" max="29" width="8.25390625" style="247" hidden="1" customWidth="1"/>
    <col min="30" max="30" width="8.375" style="247" hidden="1" customWidth="1"/>
    <col min="31" max="32" width="6.125" style="247" hidden="1" customWidth="1"/>
    <col min="33" max="33" width="6.50390625" style="247" hidden="1" customWidth="1"/>
    <col min="34" max="34" width="8.00390625" style="247" hidden="1" customWidth="1"/>
    <col min="35" max="35" width="8.375" style="247" hidden="1" customWidth="1"/>
    <col min="36" max="36" width="8.25390625" style="250" hidden="1" customWidth="1"/>
    <col min="37" max="37" width="6.25390625" style="250" hidden="1" customWidth="1"/>
    <col min="38" max="42" width="6.50390625" style="250" hidden="1" customWidth="1"/>
    <col min="43" max="43" width="8.25390625" style="247" hidden="1" customWidth="1"/>
    <col min="44" max="44" width="7.75390625" style="247" hidden="1" customWidth="1"/>
    <col min="45" max="45" width="7.875" style="247" hidden="1" customWidth="1"/>
    <col min="46" max="46" width="7.625" style="247" hidden="1" customWidth="1"/>
    <col min="47" max="47" width="7.00390625" style="247" hidden="1" customWidth="1"/>
    <col min="48" max="48" width="7.50390625" style="247" hidden="1" customWidth="1"/>
    <col min="49" max="49" width="8.50390625" style="247" hidden="1" customWidth="1"/>
    <col min="50" max="50" width="12.50390625" style="247" hidden="1" customWidth="1"/>
    <col min="51" max="51" width="10.625" style="247" hidden="1" customWidth="1"/>
    <col min="52" max="53" width="9.50390625" style="247" hidden="1" customWidth="1"/>
    <col min="54" max="54" width="9.625" style="247" hidden="1" customWidth="1"/>
    <col min="55" max="55" width="9.875" style="247" hidden="1" customWidth="1"/>
    <col min="56" max="56" width="7.50390625" style="247" hidden="1" customWidth="1"/>
    <col min="57" max="57" width="6.875" style="247" hidden="1" customWidth="1"/>
    <col min="58" max="59" width="7.50390625" style="247" hidden="1" customWidth="1"/>
    <col min="60" max="60" width="11.375" style="251" hidden="1" customWidth="1"/>
    <col min="61" max="61" width="10.50390625" style="250" hidden="1" customWidth="1"/>
    <col min="62" max="62" width="8.00390625" style="250" hidden="1" customWidth="1"/>
    <col min="63" max="63" width="7.125" style="250" hidden="1" customWidth="1"/>
    <col min="64" max="64" width="10.00390625" style="252" hidden="1" customWidth="1"/>
    <col min="65" max="65" width="10.50390625" style="250" hidden="1" customWidth="1"/>
    <col min="66" max="66" width="8.375" style="250" hidden="1" customWidth="1"/>
    <col min="67" max="67" width="7.00390625" style="250" hidden="1" customWidth="1"/>
    <col min="68" max="68" width="9.25390625" style="251" hidden="1" customWidth="1"/>
    <col min="69" max="69" width="9.375" style="247" customWidth="1"/>
    <col min="70" max="70" width="8.50390625" style="247" customWidth="1"/>
    <col min="71" max="71" width="7.25390625" style="247" hidden="1" customWidth="1"/>
    <col min="72" max="72" width="9.50390625" style="252" hidden="1" customWidth="1"/>
    <col min="73" max="73" width="10.625" style="252" hidden="1" customWidth="1"/>
    <col min="74" max="74" width="10.50390625" style="247" hidden="1" customWidth="1"/>
    <col min="75" max="75" width="7.00390625" style="247" hidden="1" customWidth="1"/>
    <col min="76" max="76" width="7.50390625" style="247" hidden="1" customWidth="1"/>
    <col min="77" max="77" width="10.50390625" style="247" hidden="1" customWidth="1"/>
    <col min="78" max="78" width="9.25390625" style="247" customWidth="1"/>
    <col min="79" max="79" width="8.50390625" style="247" customWidth="1"/>
    <col min="80" max="80" width="8.125" style="247" customWidth="1"/>
    <col min="81" max="81" width="10.00390625" style="247" hidden="1" customWidth="1"/>
    <col min="82" max="82" width="8.50390625" style="247" hidden="1" customWidth="1"/>
    <col min="83" max="83" width="9.875" style="247" customWidth="1"/>
    <col min="84" max="84" width="7.50390625" style="247" customWidth="1"/>
    <col min="85" max="85" width="8.875" style="247" customWidth="1"/>
    <col min="86" max="86" width="9.125" style="247" customWidth="1"/>
    <col min="87" max="87" width="10.50390625" style="247" customWidth="1"/>
    <col min="88" max="88" width="11.50390625" style="247" customWidth="1"/>
    <col min="89" max="89" width="10.375" style="253" hidden="1" customWidth="1"/>
    <col min="90" max="91" width="9.75390625" style="247" customWidth="1"/>
    <col min="92" max="93" width="9.50390625" style="247" customWidth="1"/>
    <col min="94" max="95" width="11.50390625" style="247" customWidth="1"/>
    <col min="96" max="96" width="9.50390625" style="247" customWidth="1"/>
    <col min="97" max="97" width="8.125" style="247" hidden="1" customWidth="1"/>
    <col min="98" max="98" width="9.50390625" style="247" customWidth="1"/>
    <col min="99" max="99" width="8.50390625" style="247" customWidth="1"/>
    <col min="100" max="100" width="7.875" style="247" customWidth="1"/>
    <col min="101" max="101" width="8.50390625" style="247" customWidth="1"/>
    <col min="102" max="102" width="5.875" style="247" customWidth="1"/>
    <col min="103" max="103" width="9.125" style="247" customWidth="1"/>
    <col min="104" max="104" width="9.50390625" style="247" customWidth="1"/>
    <col min="105" max="105" width="7.125" style="247" customWidth="1"/>
    <col min="106" max="106" width="7.25390625" style="247" customWidth="1"/>
    <col min="107" max="107" width="8.50390625" style="247" customWidth="1"/>
    <col min="108" max="108" width="8.875" style="247" customWidth="1"/>
    <col min="109" max="109" width="8.375" style="247" customWidth="1"/>
    <col min="110" max="110" width="9.25390625" style="247" customWidth="1"/>
    <col min="111" max="111" width="7.125" style="247" hidden="1" customWidth="1"/>
    <col min="112" max="112" width="7.625" style="247" hidden="1" customWidth="1"/>
    <col min="113" max="113" width="13.125" style="247" hidden="1" customWidth="1"/>
    <col min="114" max="114" width="6.875" style="247" hidden="1" customWidth="1"/>
    <col min="115" max="115" width="8.125" style="247" hidden="1" customWidth="1"/>
    <col min="116" max="116" width="6.75390625" style="247" hidden="1" customWidth="1"/>
    <col min="117" max="117" width="8.25390625" style="247" hidden="1" customWidth="1"/>
    <col min="118" max="118" width="7.125" style="247" hidden="1" customWidth="1"/>
    <col min="119" max="119" width="5.50390625" style="247" hidden="1" customWidth="1"/>
    <col min="120" max="120" width="5.75390625" style="247" hidden="1" customWidth="1"/>
    <col min="121" max="121" width="6.50390625" style="247" hidden="1" customWidth="1"/>
    <col min="122" max="122" width="6.125" style="247" hidden="1" customWidth="1"/>
    <col min="123" max="123" width="5.875" style="247" hidden="1" customWidth="1"/>
    <col min="124" max="125" width="5.50390625" style="247" hidden="1" customWidth="1"/>
    <col min="126" max="126" width="6.50390625" style="247" hidden="1" customWidth="1"/>
    <col min="127" max="127" width="6.00390625" style="247" hidden="1" customWidth="1"/>
    <col min="128" max="128" width="5.875" style="247" hidden="1" customWidth="1"/>
    <col min="129" max="129" width="5.125" style="247" hidden="1" customWidth="1"/>
    <col min="130" max="130" width="6.75390625" style="247" hidden="1" customWidth="1"/>
    <col min="131" max="131" width="7.50390625" style="247" hidden="1" customWidth="1"/>
    <col min="132" max="132" width="5.50390625" style="247" hidden="1" customWidth="1"/>
    <col min="133" max="133" width="5.625" style="247" hidden="1" customWidth="1"/>
    <col min="134" max="134" width="6.875" style="247" hidden="1" customWidth="1"/>
    <col min="135" max="135" width="8.125" style="247" hidden="1" customWidth="1"/>
    <col min="136" max="136" width="5.50390625" style="247" hidden="1" customWidth="1"/>
    <col min="137" max="137" width="9.125" style="255" customWidth="1"/>
    <col min="138" max="138" width="13.125" style="255" customWidth="1"/>
    <col min="139" max="141" width="9.50390625" style="255" bestFit="1" customWidth="1"/>
    <col min="142" max="16384" width="9.125" style="255" customWidth="1"/>
  </cols>
  <sheetData>
    <row r="1" spans="1:149" s="5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36" s="57" customFormat="1" ht="29.25" customHeight="1">
      <c r="A2" s="6"/>
      <c r="B2" s="6" t="s">
        <v>1</v>
      </c>
      <c r="C2" s="7" t="s">
        <v>2</v>
      </c>
      <c r="D2" s="8"/>
      <c r="E2" s="7" t="s">
        <v>3</v>
      </c>
      <c r="F2" s="9"/>
      <c r="G2" s="9"/>
      <c r="H2" s="9"/>
      <c r="I2" s="9"/>
      <c r="J2" s="8"/>
      <c r="K2" s="10" t="s">
        <v>4</v>
      </c>
      <c r="L2" s="10"/>
      <c r="M2" s="10"/>
      <c r="N2" s="10"/>
      <c r="O2" s="10"/>
      <c r="P2" s="11" t="s">
        <v>5</v>
      </c>
      <c r="Q2" s="12" t="s">
        <v>6</v>
      </c>
      <c r="R2" s="13"/>
      <c r="S2" s="13"/>
      <c r="T2" s="14"/>
      <c r="U2" s="15" t="s">
        <v>7</v>
      </c>
      <c r="V2" s="16"/>
      <c r="W2" s="15" t="s">
        <v>8</v>
      </c>
      <c r="X2" s="17"/>
      <c r="Y2" s="16"/>
      <c r="Z2" s="18" t="s">
        <v>9</v>
      </c>
      <c r="AA2" s="18"/>
      <c r="AB2" s="18" t="s">
        <v>10</v>
      </c>
      <c r="AC2" s="18"/>
      <c r="AD2" s="18" t="s">
        <v>11</v>
      </c>
      <c r="AE2" s="18"/>
      <c r="AF2" s="18"/>
      <c r="AG2" s="18"/>
      <c r="AH2" s="19" t="s">
        <v>12</v>
      </c>
      <c r="AI2" s="20" t="s">
        <v>13</v>
      </c>
      <c r="AJ2" s="18" t="s">
        <v>14</v>
      </c>
      <c r="AK2" s="18"/>
      <c r="AL2" s="18" t="s">
        <v>15</v>
      </c>
      <c r="AM2" s="18"/>
      <c r="AN2" s="21" t="s">
        <v>11</v>
      </c>
      <c r="AO2" s="22"/>
      <c r="AP2" s="23"/>
      <c r="AQ2" s="24" t="s">
        <v>16</v>
      </c>
      <c r="AR2" s="25"/>
      <c r="AS2" s="26" t="s">
        <v>11</v>
      </c>
      <c r="AT2" s="26"/>
      <c r="AU2" s="26"/>
      <c r="AV2" s="26"/>
      <c r="AW2" s="26"/>
      <c r="AX2" s="27" t="s">
        <v>17</v>
      </c>
      <c r="AY2" s="28"/>
      <c r="AZ2" s="28"/>
      <c r="BA2" s="29"/>
      <c r="BB2" s="26" t="s">
        <v>18</v>
      </c>
      <c r="BC2" s="24" t="s">
        <v>19</v>
      </c>
      <c r="BD2" s="30"/>
      <c r="BE2" s="25"/>
      <c r="BF2" s="31" t="s">
        <v>20</v>
      </c>
      <c r="BG2" s="31"/>
      <c r="BH2" s="31" t="s">
        <v>21</v>
      </c>
      <c r="BI2" s="31"/>
      <c r="BJ2" s="31"/>
      <c r="BK2" s="31"/>
      <c r="BL2" s="32" t="s">
        <v>22</v>
      </c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3"/>
      <c r="BY2" s="34" t="s">
        <v>23</v>
      </c>
      <c r="BZ2" s="35" t="s">
        <v>24</v>
      </c>
      <c r="CA2" s="36"/>
      <c r="CB2" s="37" t="s">
        <v>25</v>
      </c>
      <c r="CC2" s="31" t="s">
        <v>26</v>
      </c>
      <c r="CD2" s="38"/>
      <c r="CE2" s="38" t="s">
        <v>27</v>
      </c>
      <c r="CF2" s="38" t="s">
        <v>28</v>
      </c>
      <c r="CG2" s="39" t="s">
        <v>29</v>
      </c>
      <c r="CH2" s="40"/>
      <c r="CI2" s="41" t="s">
        <v>30</v>
      </c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3"/>
      <c r="CV2" s="44" t="s">
        <v>31</v>
      </c>
      <c r="CW2" s="45"/>
      <c r="CX2" s="46"/>
      <c r="CY2" s="47" t="s">
        <v>32</v>
      </c>
      <c r="CZ2" s="48"/>
      <c r="DA2" s="48"/>
      <c r="DB2" s="49"/>
      <c r="DC2" s="50" t="s">
        <v>33</v>
      </c>
      <c r="DD2" s="50"/>
      <c r="DE2" s="50"/>
      <c r="DF2" s="50"/>
      <c r="DG2" s="51"/>
      <c r="DH2" s="52"/>
      <c r="DI2" s="53" t="s">
        <v>34</v>
      </c>
      <c r="DJ2" s="32" t="s">
        <v>35</v>
      </c>
      <c r="DK2" s="32"/>
      <c r="DL2" s="32"/>
      <c r="DM2" s="32"/>
      <c r="DN2" s="32"/>
      <c r="DO2" s="54" t="s">
        <v>36</v>
      </c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6"/>
      <c r="EC2" s="32" t="s">
        <v>37</v>
      </c>
      <c r="ED2" s="32"/>
      <c r="EE2" s="32"/>
      <c r="EF2" s="32"/>
    </row>
    <row r="3" spans="1:136" s="107" customFormat="1" ht="49.5" customHeight="1">
      <c r="A3" s="58"/>
      <c r="B3" s="58"/>
      <c r="C3" s="59" t="s">
        <v>38</v>
      </c>
      <c r="D3" s="60" t="s">
        <v>39</v>
      </c>
      <c r="E3" s="61" t="s">
        <v>40</v>
      </c>
      <c r="F3" s="61"/>
      <c r="G3" s="61"/>
      <c r="H3" s="61"/>
      <c r="I3" s="9" t="s">
        <v>41</v>
      </c>
      <c r="J3" s="8"/>
      <c r="K3" s="62" t="s">
        <v>42</v>
      </c>
      <c r="L3" s="63"/>
      <c r="M3" s="64"/>
      <c r="N3" s="65" t="s">
        <v>41</v>
      </c>
      <c r="O3" s="65"/>
      <c r="P3" s="66"/>
      <c r="Q3" s="67"/>
      <c r="R3" s="68"/>
      <c r="S3" s="68"/>
      <c r="T3" s="69"/>
      <c r="U3" s="70"/>
      <c r="V3" s="71"/>
      <c r="W3" s="72" t="s">
        <v>43</v>
      </c>
      <c r="X3" s="71" t="s">
        <v>44</v>
      </c>
      <c r="Y3" s="71" t="s">
        <v>45</v>
      </c>
      <c r="Z3" s="73"/>
      <c r="AA3" s="73"/>
      <c r="AB3" s="73"/>
      <c r="AC3" s="74"/>
      <c r="AD3" s="65" t="s">
        <v>46</v>
      </c>
      <c r="AE3" s="6" t="s">
        <v>47</v>
      </c>
      <c r="AF3" s="6" t="s">
        <v>48</v>
      </c>
      <c r="AG3" s="65" t="s">
        <v>49</v>
      </c>
      <c r="AH3" s="75"/>
      <c r="AI3" s="76"/>
      <c r="AJ3" s="18"/>
      <c r="AK3" s="18"/>
      <c r="AL3" s="6" t="s">
        <v>50</v>
      </c>
      <c r="AM3" s="6" t="s">
        <v>51</v>
      </c>
      <c r="AN3" s="6" t="s">
        <v>52</v>
      </c>
      <c r="AO3" s="6" t="s">
        <v>53</v>
      </c>
      <c r="AP3" s="6" t="s">
        <v>54</v>
      </c>
      <c r="AQ3" s="77"/>
      <c r="AR3" s="78"/>
      <c r="AS3" s="26" t="s">
        <v>55</v>
      </c>
      <c r="AT3" s="26" t="s">
        <v>56</v>
      </c>
      <c r="AU3" s="26" t="s">
        <v>57</v>
      </c>
      <c r="AV3" s="26" t="s">
        <v>58</v>
      </c>
      <c r="AW3" s="79" t="s">
        <v>59</v>
      </c>
      <c r="AX3" s="26" t="s">
        <v>38</v>
      </c>
      <c r="AY3" s="26" t="s">
        <v>60</v>
      </c>
      <c r="AZ3" s="26" t="s">
        <v>39</v>
      </c>
      <c r="BA3" s="79" t="s">
        <v>61</v>
      </c>
      <c r="BB3" s="26"/>
      <c r="BC3" s="80"/>
      <c r="BD3" s="81"/>
      <c r="BE3" s="82"/>
      <c r="BF3" s="31"/>
      <c r="BG3" s="31"/>
      <c r="BH3" s="31"/>
      <c r="BI3" s="31"/>
      <c r="BJ3" s="31"/>
      <c r="BK3" s="31"/>
      <c r="BL3" s="83" t="s">
        <v>62</v>
      </c>
      <c r="BM3" s="83"/>
      <c r="BN3" s="83"/>
      <c r="BO3" s="83"/>
      <c r="BP3" s="83" t="s">
        <v>63</v>
      </c>
      <c r="BQ3" s="83"/>
      <c r="BR3" s="83"/>
      <c r="BS3" s="83"/>
      <c r="BT3" s="26" t="s">
        <v>64</v>
      </c>
      <c r="BU3" s="26"/>
      <c r="BV3" s="26"/>
      <c r="BW3" s="26"/>
      <c r="BX3" s="26"/>
      <c r="BY3" s="34"/>
      <c r="BZ3" s="84" t="s">
        <v>65</v>
      </c>
      <c r="CA3" s="85"/>
      <c r="CB3" s="37"/>
      <c r="CC3" s="31"/>
      <c r="CD3" s="86"/>
      <c r="CE3" s="87"/>
      <c r="CF3" s="87"/>
      <c r="CG3" s="88"/>
      <c r="CH3" s="89"/>
      <c r="CI3" s="90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2"/>
      <c r="CV3" s="93"/>
      <c r="CW3" s="94"/>
      <c r="CX3" s="95"/>
      <c r="CY3" s="96"/>
      <c r="CZ3" s="97"/>
      <c r="DA3" s="97"/>
      <c r="DB3" s="98"/>
      <c r="DC3" s="31" t="s">
        <v>66</v>
      </c>
      <c r="DD3" s="31"/>
      <c r="DE3" s="31" t="s">
        <v>67</v>
      </c>
      <c r="DF3" s="31"/>
      <c r="DG3" s="99"/>
      <c r="DH3" s="100"/>
      <c r="DI3" s="53"/>
      <c r="DJ3" s="32"/>
      <c r="DK3" s="32"/>
      <c r="DL3" s="32"/>
      <c r="DM3" s="32"/>
      <c r="DN3" s="32"/>
      <c r="DO3" s="101" t="s">
        <v>54</v>
      </c>
      <c r="DP3" s="102"/>
      <c r="DQ3" s="102"/>
      <c r="DR3" s="102"/>
      <c r="DS3" s="103"/>
      <c r="DT3" s="104" t="s">
        <v>53</v>
      </c>
      <c r="DU3" s="105"/>
      <c r="DV3" s="105"/>
      <c r="DW3" s="105"/>
      <c r="DX3" s="106"/>
      <c r="DY3" s="83" t="s">
        <v>52</v>
      </c>
      <c r="DZ3" s="83"/>
      <c r="EA3" s="83"/>
      <c r="EB3" s="83"/>
      <c r="EC3" s="32"/>
      <c r="ED3" s="32"/>
      <c r="EE3" s="32"/>
      <c r="EF3" s="32"/>
    </row>
    <row r="4" spans="1:144" s="107" customFormat="1" ht="66.75" customHeight="1">
      <c r="A4" s="108"/>
      <c r="B4" s="58"/>
      <c r="C4" s="109" t="s">
        <v>51</v>
      </c>
      <c r="D4" s="110" t="s">
        <v>51</v>
      </c>
      <c r="E4" s="60" t="s">
        <v>50</v>
      </c>
      <c r="F4" s="60" t="s">
        <v>51</v>
      </c>
      <c r="G4" s="60" t="s">
        <v>68</v>
      </c>
      <c r="H4" s="60" t="s">
        <v>69</v>
      </c>
      <c r="I4" s="60" t="s">
        <v>50</v>
      </c>
      <c r="J4" s="60" t="s">
        <v>51</v>
      </c>
      <c r="K4" s="74" t="s">
        <v>50</v>
      </c>
      <c r="L4" s="74" t="s">
        <v>51</v>
      </c>
      <c r="M4" s="73" t="s">
        <v>70</v>
      </c>
      <c r="N4" s="73" t="s">
        <v>50</v>
      </c>
      <c r="O4" s="73" t="s">
        <v>51</v>
      </c>
      <c r="P4" s="66"/>
      <c r="Q4" s="73" t="s">
        <v>50</v>
      </c>
      <c r="R4" s="111" t="s">
        <v>51</v>
      </c>
      <c r="S4" s="111" t="s">
        <v>68</v>
      </c>
      <c r="T4" s="111" t="s">
        <v>69</v>
      </c>
      <c r="U4" s="112" t="s">
        <v>50</v>
      </c>
      <c r="V4" s="112" t="s">
        <v>51</v>
      </c>
      <c r="W4" s="73" t="s">
        <v>71</v>
      </c>
      <c r="X4" s="112" t="s">
        <v>72</v>
      </c>
      <c r="Y4" s="113"/>
      <c r="Z4" s="73" t="s">
        <v>50</v>
      </c>
      <c r="AA4" s="73" t="s">
        <v>51</v>
      </c>
      <c r="AB4" s="73" t="s">
        <v>50</v>
      </c>
      <c r="AC4" s="74" t="s">
        <v>51</v>
      </c>
      <c r="AD4" s="65"/>
      <c r="AE4" s="108"/>
      <c r="AF4" s="108"/>
      <c r="AG4" s="65"/>
      <c r="AH4" s="114"/>
      <c r="AI4" s="115"/>
      <c r="AJ4" s="116" t="s">
        <v>50</v>
      </c>
      <c r="AK4" s="117" t="s">
        <v>51</v>
      </c>
      <c r="AL4" s="108"/>
      <c r="AM4" s="108"/>
      <c r="AN4" s="108"/>
      <c r="AO4" s="108"/>
      <c r="AP4" s="108"/>
      <c r="AQ4" s="118" t="s">
        <v>50</v>
      </c>
      <c r="AR4" s="118" t="s">
        <v>51</v>
      </c>
      <c r="AS4" s="26"/>
      <c r="AT4" s="26"/>
      <c r="AU4" s="26"/>
      <c r="AV4" s="26"/>
      <c r="AW4" s="119"/>
      <c r="AX4" s="26"/>
      <c r="AY4" s="26"/>
      <c r="AZ4" s="26"/>
      <c r="BA4" s="119"/>
      <c r="BB4" s="26"/>
      <c r="BC4" s="120" t="s">
        <v>38</v>
      </c>
      <c r="BD4" s="120" t="s">
        <v>73</v>
      </c>
      <c r="BE4" s="121" t="s">
        <v>39</v>
      </c>
      <c r="BF4" s="122" t="s">
        <v>74</v>
      </c>
      <c r="BG4" s="123" t="s">
        <v>60</v>
      </c>
      <c r="BH4" s="124" t="s">
        <v>50</v>
      </c>
      <c r="BI4" s="121" t="s">
        <v>51</v>
      </c>
      <c r="BJ4" s="121" t="s">
        <v>68</v>
      </c>
      <c r="BK4" s="121" t="s">
        <v>75</v>
      </c>
      <c r="BL4" s="125" t="s">
        <v>50</v>
      </c>
      <c r="BM4" s="110" t="s">
        <v>51</v>
      </c>
      <c r="BN4" s="110" t="s">
        <v>68</v>
      </c>
      <c r="BO4" s="121" t="s">
        <v>76</v>
      </c>
      <c r="BP4" s="124" t="s">
        <v>50</v>
      </c>
      <c r="BQ4" s="126" t="s">
        <v>51</v>
      </c>
      <c r="BR4" s="110" t="s">
        <v>68</v>
      </c>
      <c r="BS4" s="121" t="s">
        <v>76</v>
      </c>
      <c r="BT4" s="127" t="s">
        <v>77</v>
      </c>
      <c r="BU4" s="127" t="s">
        <v>78</v>
      </c>
      <c r="BV4" s="120" t="s">
        <v>51</v>
      </c>
      <c r="BW4" s="121" t="s">
        <v>68</v>
      </c>
      <c r="BX4" s="121" t="s">
        <v>79</v>
      </c>
      <c r="BY4" s="31"/>
      <c r="BZ4" s="122" t="s">
        <v>80</v>
      </c>
      <c r="CA4" s="122" t="s">
        <v>81</v>
      </c>
      <c r="CB4" s="31"/>
      <c r="CC4" s="31"/>
      <c r="CD4" s="121" t="s">
        <v>82</v>
      </c>
      <c r="CE4" s="86"/>
      <c r="CF4" s="86"/>
      <c r="CG4" s="128" t="s">
        <v>50</v>
      </c>
      <c r="CH4" s="128" t="s">
        <v>51</v>
      </c>
      <c r="CI4" s="118" t="s">
        <v>83</v>
      </c>
      <c r="CJ4" s="129" t="s">
        <v>84</v>
      </c>
      <c r="CK4" s="130" t="s">
        <v>85</v>
      </c>
      <c r="CL4" s="120" t="s">
        <v>86</v>
      </c>
      <c r="CM4" s="120" t="s">
        <v>87</v>
      </c>
      <c r="CN4" s="121" t="s">
        <v>88</v>
      </c>
      <c r="CO4" s="121" t="s">
        <v>89</v>
      </c>
      <c r="CP4" s="118" t="s">
        <v>90</v>
      </c>
      <c r="CQ4" s="121" t="s">
        <v>91</v>
      </c>
      <c r="CR4" s="118" t="s">
        <v>92</v>
      </c>
      <c r="CS4" s="118" t="s">
        <v>93</v>
      </c>
      <c r="CT4" s="121" t="s">
        <v>94</v>
      </c>
      <c r="CU4" s="120" t="s">
        <v>95</v>
      </c>
      <c r="CV4" s="131" t="s">
        <v>50</v>
      </c>
      <c r="CW4" s="131" t="s">
        <v>51</v>
      </c>
      <c r="CX4" s="131" t="s">
        <v>68</v>
      </c>
      <c r="CY4" s="120" t="s">
        <v>50</v>
      </c>
      <c r="CZ4" s="120" t="s">
        <v>51</v>
      </c>
      <c r="DA4" s="120" t="s">
        <v>68</v>
      </c>
      <c r="DB4" s="120" t="s">
        <v>96</v>
      </c>
      <c r="DC4" s="120" t="s">
        <v>50</v>
      </c>
      <c r="DD4" s="120" t="s">
        <v>51</v>
      </c>
      <c r="DE4" s="120" t="s">
        <v>50</v>
      </c>
      <c r="DF4" s="120" t="s">
        <v>51</v>
      </c>
      <c r="DG4" s="131" t="s">
        <v>97</v>
      </c>
      <c r="DH4" s="131" t="s">
        <v>98</v>
      </c>
      <c r="DI4" s="85"/>
      <c r="DJ4" s="121" t="s">
        <v>99</v>
      </c>
      <c r="DK4" s="121" t="s">
        <v>100</v>
      </c>
      <c r="DL4" s="121" t="s">
        <v>101</v>
      </c>
      <c r="DM4" s="110" t="s">
        <v>81</v>
      </c>
      <c r="DN4" s="110" t="s">
        <v>102</v>
      </c>
      <c r="DO4" s="121" t="s">
        <v>99</v>
      </c>
      <c r="DP4" s="121" t="s">
        <v>100</v>
      </c>
      <c r="DQ4" s="121" t="s">
        <v>101</v>
      </c>
      <c r="DR4" s="110" t="s">
        <v>81</v>
      </c>
      <c r="DS4" s="110" t="s">
        <v>102</v>
      </c>
      <c r="DT4" s="121" t="s">
        <v>99</v>
      </c>
      <c r="DU4" s="121" t="s">
        <v>103</v>
      </c>
      <c r="DV4" s="121" t="s">
        <v>101</v>
      </c>
      <c r="DW4" s="110" t="s">
        <v>81</v>
      </c>
      <c r="DX4" s="110" t="s">
        <v>102</v>
      </c>
      <c r="DY4" s="121" t="s">
        <v>99</v>
      </c>
      <c r="DZ4" s="121" t="s">
        <v>101</v>
      </c>
      <c r="EA4" s="110" t="s">
        <v>81</v>
      </c>
      <c r="EB4" s="110" t="s">
        <v>102</v>
      </c>
      <c r="EC4" s="122" t="s">
        <v>99</v>
      </c>
      <c r="ED4" s="122" t="s">
        <v>101</v>
      </c>
      <c r="EE4" s="123" t="s">
        <v>81</v>
      </c>
      <c r="EF4" s="110" t="s">
        <v>102</v>
      </c>
      <c r="EH4" s="107" t="s">
        <v>104</v>
      </c>
      <c r="EI4" s="107" t="s">
        <v>62</v>
      </c>
      <c r="EJ4" s="107" t="s">
        <v>63</v>
      </c>
      <c r="EK4" s="107" t="s">
        <v>105</v>
      </c>
      <c r="EL4" s="132" t="s">
        <v>106</v>
      </c>
      <c r="EM4" s="132" t="s">
        <v>81</v>
      </c>
      <c r="EN4" s="107" t="s">
        <v>107</v>
      </c>
    </row>
    <row r="5" spans="1:144" s="167" customFormat="1" ht="29.25" customHeight="1">
      <c r="A5" s="133">
        <v>1</v>
      </c>
      <c r="B5" s="134" t="s">
        <v>108</v>
      </c>
      <c r="C5" s="135">
        <v>500</v>
      </c>
      <c r="D5" s="136"/>
      <c r="E5" s="137">
        <v>6100</v>
      </c>
      <c r="F5" s="136">
        <v>6100</v>
      </c>
      <c r="G5" s="136">
        <f aca="true" t="shared" si="0" ref="G5:G23">F5/E5*100</f>
        <v>100</v>
      </c>
      <c r="H5" s="137" t="e">
        <f>F5-#REF!</f>
        <v>#REF!</v>
      </c>
      <c r="I5" s="137">
        <v>3647</v>
      </c>
      <c r="J5" s="136">
        <v>3647</v>
      </c>
      <c r="K5" s="138">
        <v>1500</v>
      </c>
      <c r="L5" s="133">
        <v>1279</v>
      </c>
      <c r="M5" s="133"/>
      <c r="N5" s="137">
        <v>3647</v>
      </c>
      <c r="O5" s="133">
        <v>3647</v>
      </c>
      <c r="P5" s="139"/>
      <c r="Q5" s="140">
        <v>5204</v>
      </c>
      <c r="R5" s="139">
        <v>5204</v>
      </c>
      <c r="S5" s="141">
        <f aca="true" t="shared" si="1" ref="S5:S28">R5/Q5*100</f>
        <v>100</v>
      </c>
      <c r="T5" s="141" t="e">
        <f>R5-#REF!</f>
        <v>#REF!</v>
      </c>
      <c r="U5" s="133"/>
      <c r="V5" s="139"/>
      <c r="W5" s="142"/>
      <c r="X5" s="139"/>
      <c r="Y5" s="143"/>
      <c r="Z5" s="144">
        <v>465</v>
      </c>
      <c r="AA5" s="145">
        <v>465</v>
      </c>
      <c r="AB5" s="144">
        <v>289</v>
      </c>
      <c r="AC5" s="146">
        <v>289</v>
      </c>
      <c r="AD5" s="146">
        <v>289</v>
      </c>
      <c r="AE5" s="146"/>
      <c r="AF5" s="146"/>
      <c r="AG5" s="146"/>
      <c r="AH5" s="133"/>
      <c r="AI5" s="133"/>
      <c r="AJ5" s="138">
        <v>150</v>
      </c>
      <c r="AK5" s="133">
        <v>150</v>
      </c>
      <c r="AL5" s="138"/>
      <c r="AM5" s="133"/>
      <c r="AN5" s="133"/>
      <c r="AO5" s="133"/>
      <c r="AP5" s="133"/>
      <c r="AQ5" s="138">
        <v>500</v>
      </c>
      <c r="AR5" s="133">
        <v>500</v>
      </c>
      <c r="AS5" s="133"/>
      <c r="AT5" s="133"/>
      <c r="AU5" s="133"/>
      <c r="AV5" s="133"/>
      <c r="AW5" s="147"/>
      <c r="AX5" s="148"/>
      <c r="AY5" s="147"/>
      <c r="AZ5" s="147"/>
      <c r="BA5" s="147"/>
      <c r="BB5" s="133">
        <v>475</v>
      </c>
      <c r="BC5" s="133">
        <v>5748</v>
      </c>
      <c r="BD5" s="133"/>
      <c r="BE5" s="133"/>
      <c r="BF5" s="147">
        <v>50</v>
      </c>
      <c r="BG5" s="147"/>
      <c r="BH5" s="149">
        <v>3547</v>
      </c>
      <c r="BI5" s="150">
        <v>3547</v>
      </c>
      <c r="BJ5" s="151">
        <f>BI5/BH5*100</f>
        <v>100</v>
      </c>
      <c r="BK5" s="151">
        <f aca="true" t="shared" si="2" ref="BK5:BK26">BI5-EH5</f>
        <v>0</v>
      </c>
      <c r="BL5" s="149">
        <v>3300</v>
      </c>
      <c r="BM5" s="150">
        <v>3350</v>
      </c>
      <c r="BN5" s="151">
        <f>BM5/BL5*100</f>
        <v>101.51515151515152</v>
      </c>
      <c r="BO5" s="151">
        <f aca="true" t="shared" si="3" ref="BO5:BO26">BM5-EI5</f>
        <v>0</v>
      </c>
      <c r="BP5" s="149">
        <v>8000</v>
      </c>
      <c r="BQ5" s="151">
        <v>26740</v>
      </c>
      <c r="BR5" s="151">
        <f>BQ5/BP5*100</f>
        <v>334.25</v>
      </c>
      <c r="BS5" s="151">
        <f aca="true" t="shared" si="4" ref="BS5:BS26">BQ5-EJ5</f>
        <v>1182</v>
      </c>
      <c r="BT5" s="149">
        <v>19000</v>
      </c>
      <c r="BU5" s="149">
        <v>25300</v>
      </c>
      <c r="BV5" s="150"/>
      <c r="BW5" s="151">
        <f>BV5/BU5*100</f>
        <v>0</v>
      </c>
      <c r="BX5" s="150">
        <f aca="true" t="shared" si="5" ref="BX5:BX26">BV5-EK5</f>
        <v>0</v>
      </c>
      <c r="BY5" s="150"/>
      <c r="BZ5" s="133">
        <v>988</v>
      </c>
      <c r="CA5" s="133">
        <v>2323.4</v>
      </c>
      <c r="CB5" s="152">
        <f>((BM5*0.45)+(BQ5*0.34)+(BV5/1.33*0.18)+(CA5*0.2))/DI5*10</f>
        <v>28.245545059994896</v>
      </c>
      <c r="CC5" s="153">
        <f>(BO5*0.45+BS5*0.35+(BX5/1.33*0.17))/DI5*10</f>
        <v>1.0561654327291294</v>
      </c>
      <c r="CD5" s="153">
        <v>23.1</v>
      </c>
      <c r="CE5" s="139">
        <v>893</v>
      </c>
      <c r="CF5" s="139">
        <v>3</v>
      </c>
      <c r="CG5" s="141">
        <v>1500</v>
      </c>
      <c r="CH5" s="139">
        <v>170</v>
      </c>
      <c r="CI5" s="154">
        <v>6604</v>
      </c>
      <c r="CJ5" s="155">
        <f>CL5+CN5</f>
        <v>3762</v>
      </c>
      <c r="CK5" s="156">
        <v>200</v>
      </c>
      <c r="CL5" s="139">
        <v>214</v>
      </c>
      <c r="CM5" s="139">
        <v>280</v>
      </c>
      <c r="CN5" s="139">
        <v>3548</v>
      </c>
      <c r="CO5" s="139">
        <f>CN5-EL5</f>
        <v>233</v>
      </c>
      <c r="CP5" s="139">
        <v>10273</v>
      </c>
      <c r="CQ5" s="139">
        <f>CP5-EM5</f>
        <v>614.3999999999996</v>
      </c>
      <c r="CR5" s="157">
        <f aca="true" t="shared" si="6" ref="CR5:CR29">CP5/CN5*10</f>
        <v>28.9543404735062</v>
      </c>
      <c r="CS5" s="158">
        <v>501</v>
      </c>
      <c r="CT5" s="159">
        <f aca="true" t="shared" si="7" ref="CT5:CT24">CJ5/CI5*100</f>
        <v>56.965475469412475</v>
      </c>
      <c r="CU5" s="160">
        <v>13</v>
      </c>
      <c r="CV5" s="160"/>
      <c r="CW5" s="160"/>
      <c r="CX5" s="160"/>
      <c r="CY5" s="161">
        <v>5000</v>
      </c>
      <c r="CZ5" s="160">
        <v>734</v>
      </c>
      <c r="DA5" s="162">
        <f>CZ5/CY5*100</f>
        <v>14.680000000000001</v>
      </c>
      <c r="DB5" s="160">
        <f>CZ5-EN5</f>
        <v>0</v>
      </c>
      <c r="DC5" s="158">
        <v>384</v>
      </c>
      <c r="DD5" s="160">
        <v>384</v>
      </c>
      <c r="DE5" s="158">
        <v>1383</v>
      </c>
      <c r="DF5" s="160">
        <v>534</v>
      </c>
      <c r="DG5" s="163"/>
      <c r="DH5" s="163"/>
      <c r="DI5" s="164">
        <v>3917</v>
      </c>
      <c r="DJ5" s="165">
        <v>110</v>
      </c>
      <c r="DK5" s="165"/>
      <c r="DL5" s="165">
        <v>110</v>
      </c>
      <c r="DM5" s="147">
        <v>2118</v>
      </c>
      <c r="DN5" s="166">
        <f>DM5/DL5*10</f>
        <v>192.54545454545453</v>
      </c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H5" s="150">
        <v>3547</v>
      </c>
      <c r="EI5" s="147">
        <v>3350</v>
      </c>
      <c r="EJ5" s="166">
        <v>25558</v>
      </c>
      <c r="EK5" s="147"/>
      <c r="EL5" s="147">
        <v>3315</v>
      </c>
      <c r="EM5" s="147">
        <v>9658.6</v>
      </c>
      <c r="EN5" s="147">
        <v>734</v>
      </c>
    </row>
    <row r="6" spans="1:144" s="167" customFormat="1" ht="29.25" customHeight="1">
      <c r="A6" s="133">
        <v>2</v>
      </c>
      <c r="B6" s="134" t="s">
        <v>109</v>
      </c>
      <c r="C6" s="135"/>
      <c r="D6" s="136"/>
      <c r="E6" s="137">
        <v>896</v>
      </c>
      <c r="F6" s="136">
        <v>896</v>
      </c>
      <c r="G6" s="136">
        <f t="shared" si="0"/>
        <v>100</v>
      </c>
      <c r="H6" s="137" t="e">
        <f>F6-#REF!</f>
        <v>#REF!</v>
      </c>
      <c r="I6" s="137">
        <v>0</v>
      </c>
      <c r="J6" s="136"/>
      <c r="K6" s="138">
        <v>0</v>
      </c>
      <c r="L6" s="133"/>
      <c r="M6" s="133"/>
      <c r="N6" s="137">
        <v>0</v>
      </c>
      <c r="O6" s="133"/>
      <c r="P6" s="139"/>
      <c r="Q6" s="140">
        <v>896</v>
      </c>
      <c r="R6" s="133">
        <v>896</v>
      </c>
      <c r="S6" s="141">
        <f t="shared" si="1"/>
        <v>100</v>
      </c>
      <c r="T6" s="141" t="e">
        <f>R6-#REF!</f>
        <v>#REF!</v>
      </c>
      <c r="U6" s="133"/>
      <c r="V6" s="139"/>
      <c r="W6" s="168"/>
      <c r="X6" s="139"/>
      <c r="Y6" s="169"/>
      <c r="Z6" s="170"/>
      <c r="AA6" s="133"/>
      <c r="AB6" s="170">
        <v>0</v>
      </c>
      <c r="AC6" s="146"/>
      <c r="AD6" s="171"/>
      <c r="AE6" s="171"/>
      <c r="AF6" s="171"/>
      <c r="AG6" s="171"/>
      <c r="AH6" s="133"/>
      <c r="AI6" s="133"/>
      <c r="AJ6" s="138"/>
      <c r="AK6" s="133"/>
      <c r="AL6" s="138"/>
      <c r="AM6" s="133"/>
      <c r="AN6" s="133"/>
      <c r="AO6" s="133"/>
      <c r="AP6" s="133"/>
      <c r="AQ6" s="138">
        <v>0</v>
      </c>
      <c r="AR6" s="172"/>
      <c r="AS6" s="133"/>
      <c r="AT6" s="133"/>
      <c r="AU6" s="133"/>
      <c r="AV6" s="147"/>
      <c r="AW6" s="147"/>
      <c r="AX6" s="148"/>
      <c r="AY6" s="147"/>
      <c r="AZ6" s="147"/>
      <c r="BA6" s="147"/>
      <c r="BB6" s="133"/>
      <c r="BC6" s="133">
        <v>896</v>
      </c>
      <c r="BD6" s="133"/>
      <c r="BE6" s="133"/>
      <c r="BF6" s="147"/>
      <c r="BG6" s="147"/>
      <c r="BH6" s="149"/>
      <c r="BI6" s="150"/>
      <c r="BJ6" s="151"/>
      <c r="BK6" s="151">
        <f t="shared" si="2"/>
        <v>0</v>
      </c>
      <c r="BL6" s="149"/>
      <c r="BM6" s="150"/>
      <c r="BN6" s="151"/>
      <c r="BO6" s="151">
        <f t="shared" si="3"/>
        <v>0</v>
      </c>
      <c r="BP6" s="149"/>
      <c r="BQ6" s="150"/>
      <c r="BR6" s="151"/>
      <c r="BS6" s="151">
        <f t="shared" si="4"/>
        <v>0</v>
      </c>
      <c r="BT6" s="149"/>
      <c r="BU6" s="149"/>
      <c r="BV6" s="150"/>
      <c r="BW6" s="151"/>
      <c r="BX6" s="150">
        <f t="shared" si="5"/>
        <v>0</v>
      </c>
      <c r="BY6" s="150"/>
      <c r="BZ6" s="133"/>
      <c r="CA6" s="133"/>
      <c r="CB6" s="152"/>
      <c r="CC6" s="153"/>
      <c r="CD6" s="153"/>
      <c r="CE6" s="153"/>
      <c r="CF6" s="153"/>
      <c r="CG6" s="152"/>
      <c r="CH6" s="153"/>
      <c r="CI6" s="154">
        <v>896</v>
      </c>
      <c r="CJ6" s="155">
        <f aca="true" t="shared" si="8" ref="CJ6:CJ26">CL6+CN6</f>
        <v>0</v>
      </c>
      <c r="CK6" s="156"/>
      <c r="CL6" s="139"/>
      <c r="CM6" s="139"/>
      <c r="CN6" s="139"/>
      <c r="CO6" s="139">
        <f aca="true" t="shared" si="9" ref="CO6:CO26">CN6-EL6</f>
        <v>0</v>
      </c>
      <c r="CP6" s="139"/>
      <c r="CQ6" s="139">
        <f aca="true" t="shared" si="10" ref="CQ6:CQ26">CP6-EM6</f>
        <v>0</v>
      </c>
      <c r="CR6" s="157" t="e">
        <f t="shared" si="6"/>
        <v>#DIV/0!</v>
      </c>
      <c r="CS6" s="158"/>
      <c r="CT6" s="159">
        <f t="shared" si="7"/>
        <v>0</v>
      </c>
      <c r="CU6" s="160"/>
      <c r="CV6" s="162"/>
      <c r="CW6" s="162"/>
      <c r="CX6" s="162"/>
      <c r="CY6" s="161">
        <v>896</v>
      </c>
      <c r="CZ6" s="173"/>
      <c r="DA6" s="162">
        <f aca="true" t="shared" si="11" ref="DA6:DA29">CZ6/CY6*100</f>
        <v>0</v>
      </c>
      <c r="DB6" s="160">
        <f aca="true" t="shared" si="12" ref="DB6:DB26">CZ6-EN6</f>
        <v>0</v>
      </c>
      <c r="DC6" s="159"/>
      <c r="DD6" s="162"/>
      <c r="DE6" s="158">
        <v>234</v>
      </c>
      <c r="DF6" s="160"/>
      <c r="DG6" s="163"/>
      <c r="DH6" s="163"/>
      <c r="DI6" s="164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H6" s="150"/>
      <c r="EI6" s="147"/>
      <c r="EJ6" s="147"/>
      <c r="EK6" s="147"/>
      <c r="EL6" s="147"/>
      <c r="EM6" s="147"/>
      <c r="EN6" s="147"/>
    </row>
    <row r="7" spans="1:144" s="167" customFormat="1" ht="29.25" customHeight="1">
      <c r="A7" s="133">
        <v>3</v>
      </c>
      <c r="B7" s="134" t="s">
        <v>110</v>
      </c>
      <c r="C7" s="135">
        <v>300</v>
      </c>
      <c r="D7" s="136"/>
      <c r="E7" s="137">
        <v>1800</v>
      </c>
      <c r="F7" s="136">
        <v>1800</v>
      </c>
      <c r="G7" s="136">
        <f t="shared" si="0"/>
        <v>100</v>
      </c>
      <c r="H7" s="137" t="e">
        <f>F7-#REF!</f>
        <v>#REF!</v>
      </c>
      <c r="I7" s="137">
        <v>1614</v>
      </c>
      <c r="J7" s="136">
        <v>1614</v>
      </c>
      <c r="K7" s="138">
        <v>521</v>
      </c>
      <c r="L7" s="133">
        <v>521</v>
      </c>
      <c r="M7" s="133"/>
      <c r="N7" s="137">
        <v>1614</v>
      </c>
      <c r="O7" s="133"/>
      <c r="P7" s="139"/>
      <c r="Q7" s="140">
        <v>1267</v>
      </c>
      <c r="R7" s="139">
        <v>1267</v>
      </c>
      <c r="S7" s="141">
        <f t="shared" si="1"/>
        <v>100</v>
      </c>
      <c r="T7" s="141" t="e">
        <f>R7-#REF!</f>
        <v>#REF!</v>
      </c>
      <c r="U7" s="133"/>
      <c r="V7" s="139"/>
      <c r="W7" s="168"/>
      <c r="X7" s="139"/>
      <c r="Y7" s="139"/>
      <c r="Z7" s="170">
        <v>300</v>
      </c>
      <c r="AA7" s="133">
        <v>300</v>
      </c>
      <c r="AB7" s="170">
        <v>0</v>
      </c>
      <c r="AC7" s="174"/>
      <c r="AD7" s="171"/>
      <c r="AE7" s="171"/>
      <c r="AF7" s="171"/>
      <c r="AG7" s="171"/>
      <c r="AH7" s="133"/>
      <c r="AI7" s="133"/>
      <c r="AJ7" s="138"/>
      <c r="AK7" s="133"/>
      <c r="AL7" s="138"/>
      <c r="AM7" s="133"/>
      <c r="AN7" s="133"/>
      <c r="AO7" s="133"/>
      <c r="AP7" s="133"/>
      <c r="AQ7" s="138">
        <v>750</v>
      </c>
      <c r="AR7" s="133">
        <v>750</v>
      </c>
      <c r="AS7" s="133"/>
      <c r="AT7" s="133"/>
      <c r="AU7" s="133"/>
      <c r="AV7" s="147"/>
      <c r="AW7" s="147"/>
      <c r="AX7" s="148"/>
      <c r="AY7" s="147"/>
      <c r="AZ7" s="147"/>
      <c r="BA7" s="148"/>
      <c r="BB7" s="133">
        <v>450</v>
      </c>
      <c r="BC7" s="133">
        <v>1267</v>
      </c>
      <c r="BD7" s="133">
        <v>350</v>
      </c>
      <c r="BE7" s="133"/>
      <c r="BF7" s="147"/>
      <c r="BG7" s="147"/>
      <c r="BH7" s="149">
        <v>1439</v>
      </c>
      <c r="BI7" s="150">
        <v>1439</v>
      </c>
      <c r="BJ7" s="151">
        <f aca="true" t="shared" si="13" ref="BJ7:BJ20">BI7/BH7*100</f>
        <v>100</v>
      </c>
      <c r="BK7" s="151">
        <f t="shared" si="2"/>
        <v>0</v>
      </c>
      <c r="BL7" s="149">
        <v>1200</v>
      </c>
      <c r="BM7" s="150">
        <v>1205</v>
      </c>
      <c r="BN7" s="151">
        <f aca="true" t="shared" si="14" ref="BN7:BN20">BM7/BL7*100</f>
        <v>100.41666666666667</v>
      </c>
      <c r="BO7" s="151">
        <f t="shared" si="3"/>
        <v>0</v>
      </c>
      <c r="BP7" s="149">
        <v>4500</v>
      </c>
      <c r="BQ7" s="151">
        <v>6917</v>
      </c>
      <c r="BR7" s="151">
        <f aca="true" t="shared" si="15" ref="BR7:BR19">BQ7/BP7*100</f>
        <v>153.7111111111111</v>
      </c>
      <c r="BS7" s="151">
        <f t="shared" si="4"/>
        <v>0</v>
      </c>
      <c r="BT7" s="149">
        <v>10000</v>
      </c>
      <c r="BU7" s="149">
        <v>13000</v>
      </c>
      <c r="BV7" s="150">
        <v>8420</v>
      </c>
      <c r="BW7" s="151">
        <f aca="true" t="shared" si="16" ref="BW7:BW29">BV7/BU7*100</f>
        <v>64.76923076923077</v>
      </c>
      <c r="BX7" s="150">
        <f t="shared" si="5"/>
        <v>0</v>
      </c>
      <c r="BY7" s="151">
        <v>1210</v>
      </c>
      <c r="BZ7" s="139">
        <v>585</v>
      </c>
      <c r="CA7" s="139">
        <v>1114</v>
      </c>
      <c r="CB7" s="152">
        <f aca="true" t="shared" si="17" ref="CB7:CB20">((BM7*0.45)+(BQ7*0.34)+(BV7/1.33*0.18)+(CA7*0.2))/DI7*10</f>
        <v>27.26700110301378</v>
      </c>
      <c r="CC7" s="153">
        <f aca="true" t="shared" si="18" ref="CC7:CC20">(BO7*0.45+BS7*0.35+(BX7/1.33*0.17))/DI7*10</f>
        <v>0</v>
      </c>
      <c r="CD7" s="153">
        <v>18.9</v>
      </c>
      <c r="CE7" s="139">
        <v>250</v>
      </c>
      <c r="CF7" s="139"/>
      <c r="CG7" s="141">
        <v>521</v>
      </c>
      <c r="CH7" s="139"/>
      <c r="CI7" s="154">
        <v>1788</v>
      </c>
      <c r="CJ7" s="155">
        <f t="shared" si="8"/>
        <v>1307</v>
      </c>
      <c r="CK7" s="156">
        <v>286</v>
      </c>
      <c r="CL7" s="139">
        <v>250</v>
      </c>
      <c r="CM7" s="139"/>
      <c r="CN7" s="139">
        <v>1057</v>
      </c>
      <c r="CO7" s="139">
        <f t="shared" si="9"/>
        <v>60</v>
      </c>
      <c r="CP7" s="139">
        <v>3361.2</v>
      </c>
      <c r="CQ7" s="139">
        <f t="shared" si="10"/>
        <v>191.19999999999982</v>
      </c>
      <c r="CR7" s="157">
        <f t="shared" si="6"/>
        <v>31.799432355723745</v>
      </c>
      <c r="CS7" s="158">
        <v>112</v>
      </c>
      <c r="CT7" s="159">
        <f t="shared" si="7"/>
        <v>73.09843400447427</v>
      </c>
      <c r="CU7" s="160">
        <v>4</v>
      </c>
      <c r="CV7" s="162"/>
      <c r="CW7" s="162"/>
      <c r="CX7" s="162"/>
      <c r="CY7" s="161">
        <v>1700</v>
      </c>
      <c r="CZ7" s="161">
        <v>480</v>
      </c>
      <c r="DA7" s="162">
        <f t="shared" si="11"/>
        <v>28.235294117647058</v>
      </c>
      <c r="DB7" s="160">
        <f t="shared" si="12"/>
        <v>0</v>
      </c>
      <c r="DC7" s="158">
        <v>93</v>
      </c>
      <c r="DD7" s="160"/>
      <c r="DE7" s="158">
        <v>370</v>
      </c>
      <c r="DF7" s="160">
        <v>455</v>
      </c>
      <c r="DG7" s="163"/>
      <c r="DH7" s="163"/>
      <c r="DI7" s="163">
        <v>1561</v>
      </c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H7" s="150">
        <v>1439</v>
      </c>
      <c r="EI7" s="147">
        <v>1205</v>
      </c>
      <c r="EJ7" s="166">
        <v>6917</v>
      </c>
      <c r="EK7" s="147">
        <v>8420</v>
      </c>
      <c r="EL7" s="147">
        <v>997</v>
      </c>
      <c r="EM7" s="147">
        <v>3170</v>
      </c>
      <c r="EN7" s="147">
        <v>480</v>
      </c>
    </row>
    <row r="8" spans="1:144" s="167" customFormat="1" ht="29.25" customHeight="1">
      <c r="A8" s="133">
        <v>4</v>
      </c>
      <c r="B8" s="134" t="s">
        <v>111</v>
      </c>
      <c r="C8" s="135">
        <v>45</v>
      </c>
      <c r="D8" s="136"/>
      <c r="E8" s="137">
        <v>550</v>
      </c>
      <c r="F8" s="136">
        <v>550</v>
      </c>
      <c r="G8" s="136">
        <f t="shared" si="0"/>
        <v>100</v>
      </c>
      <c r="H8" s="137" t="e">
        <f>F8-#REF!</f>
        <v>#REF!</v>
      </c>
      <c r="I8" s="137">
        <v>1516</v>
      </c>
      <c r="J8" s="136">
        <v>590</v>
      </c>
      <c r="K8" s="138">
        <v>423</v>
      </c>
      <c r="L8" s="133">
        <v>350</v>
      </c>
      <c r="M8" s="133"/>
      <c r="N8" s="137">
        <v>1516</v>
      </c>
      <c r="O8" s="133"/>
      <c r="P8" s="139"/>
      <c r="Q8" s="140">
        <v>334</v>
      </c>
      <c r="R8" s="139">
        <v>334</v>
      </c>
      <c r="S8" s="141">
        <f t="shared" si="1"/>
        <v>100</v>
      </c>
      <c r="T8" s="141" t="e">
        <f>R8-#REF!</f>
        <v>#REF!</v>
      </c>
      <c r="U8" s="133"/>
      <c r="V8" s="139"/>
      <c r="W8" s="168"/>
      <c r="X8" s="139"/>
      <c r="Y8" s="139">
        <v>1</v>
      </c>
      <c r="Z8" s="170"/>
      <c r="AA8" s="133"/>
      <c r="AB8" s="170">
        <v>107</v>
      </c>
      <c r="AC8" s="146">
        <v>200</v>
      </c>
      <c r="AD8" s="171">
        <v>90</v>
      </c>
      <c r="AE8" s="171">
        <v>50</v>
      </c>
      <c r="AF8" s="171"/>
      <c r="AG8" s="171">
        <v>60</v>
      </c>
      <c r="AH8" s="133"/>
      <c r="AI8" s="133"/>
      <c r="AJ8" s="138">
        <v>20</v>
      </c>
      <c r="AK8" s="133">
        <v>10</v>
      </c>
      <c r="AL8" s="138"/>
      <c r="AM8" s="133"/>
      <c r="AN8" s="133"/>
      <c r="AO8" s="133"/>
      <c r="AP8" s="133"/>
      <c r="AQ8" s="138">
        <v>150</v>
      </c>
      <c r="AR8" s="133">
        <v>207</v>
      </c>
      <c r="AS8" s="133"/>
      <c r="AT8" s="133"/>
      <c r="AU8" s="133"/>
      <c r="AV8" s="147"/>
      <c r="AW8" s="147"/>
      <c r="AX8" s="147"/>
      <c r="AY8" s="147"/>
      <c r="AZ8" s="147"/>
      <c r="BA8" s="147"/>
      <c r="BB8" s="133">
        <v>175</v>
      </c>
      <c r="BC8" s="133"/>
      <c r="BD8" s="133"/>
      <c r="BE8" s="133"/>
      <c r="BF8" s="147">
        <v>10</v>
      </c>
      <c r="BG8" s="147"/>
      <c r="BH8" s="149">
        <v>1461</v>
      </c>
      <c r="BI8" s="150">
        <v>1461</v>
      </c>
      <c r="BJ8" s="151">
        <f t="shared" si="13"/>
        <v>100</v>
      </c>
      <c r="BK8" s="151">
        <f t="shared" si="2"/>
        <v>0</v>
      </c>
      <c r="BL8" s="149">
        <v>500</v>
      </c>
      <c r="BM8" s="150">
        <v>700</v>
      </c>
      <c r="BN8" s="151">
        <f t="shared" si="14"/>
        <v>140</v>
      </c>
      <c r="BO8" s="151">
        <f t="shared" si="3"/>
        <v>0</v>
      </c>
      <c r="BP8" s="149">
        <v>1100</v>
      </c>
      <c r="BQ8" s="150">
        <v>787</v>
      </c>
      <c r="BR8" s="151">
        <f t="shared" si="15"/>
        <v>71.54545454545455</v>
      </c>
      <c r="BS8" s="151">
        <f t="shared" si="4"/>
        <v>0</v>
      </c>
      <c r="BT8" s="149">
        <v>3000</v>
      </c>
      <c r="BU8" s="149">
        <v>3933</v>
      </c>
      <c r="BV8" s="150">
        <v>3980</v>
      </c>
      <c r="BW8" s="151">
        <f t="shared" si="16"/>
        <v>101.1950165268243</v>
      </c>
      <c r="BX8" s="150">
        <f t="shared" si="5"/>
        <v>0</v>
      </c>
      <c r="BY8" s="150"/>
      <c r="BZ8" s="133">
        <v>80</v>
      </c>
      <c r="CA8" s="133">
        <v>55</v>
      </c>
      <c r="CB8" s="152">
        <f t="shared" si="17"/>
        <v>22.689912155137343</v>
      </c>
      <c r="CC8" s="153">
        <f t="shared" si="18"/>
        <v>0</v>
      </c>
      <c r="CD8" s="153">
        <v>17.7</v>
      </c>
      <c r="CE8" s="139">
        <v>300</v>
      </c>
      <c r="CF8" s="139">
        <v>2</v>
      </c>
      <c r="CG8" s="141">
        <v>423</v>
      </c>
      <c r="CH8" s="139">
        <v>75</v>
      </c>
      <c r="CI8" s="154">
        <v>634</v>
      </c>
      <c r="CJ8" s="155">
        <f t="shared" si="8"/>
        <v>459</v>
      </c>
      <c r="CK8" s="156"/>
      <c r="CL8" s="139">
        <v>244</v>
      </c>
      <c r="CM8" s="139"/>
      <c r="CN8" s="139">
        <v>215</v>
      </c>
      <c r="CO8" s="139">
        <f t="shared" si="9"/>
        <v>25</v>
      </c>
      <c r="CP8" s="139">
        <v>240</v>
      </c>
      <c r="CQ8" s="139">
        <f t="shared" si="10"/>
        <v>20</v>
      </c>
      <c r="CR8" s="157">
        <f t="shared" si="6"/>
        <v>11.162790697674419</v>
      </c>
      <c r="CS8" s="158">
        <v>38</v>
      </c>
      <c r="CT8" s="159">
        <f t="shared" si="7"/>
        <v>72.39747634069401</v>
      </c>
      <c r="CU8" s="160">
        <v>1</v>
      </c>
      <c r="CV8" s="160"/>
      <c r="CW8" s="160"/>
      <c r="CX8" s="160"/>
      <c r="CY8" s="161">
        <v>530</v>
      </c>
      <c r="CZ8" s="161">
        <v>150</v>
      </c>
      <c r="DA8" s="162">
        <f t="shared" si="11"/>
        <v>28.30188679245283</v>
      </c>
      <c r="DB8" s="160">
        <f t="shared" si="12"/>
        <v>30</v>
      </c>
      <c r="DC8" s="158">
        <v>93</v>
      </c>
      <c r="DD8" s="160"/>
      <c r="DE8" s="158">
        <v>106</v>
      </c>
      <c r="DF8" s="160"/>
      <c r="DG8" s="163"/>
      <c r="DH8" s="163"/>
      <c r="DI8" s="164">
        <v>499</v>
      </c>
      <c r="DJ8" s="165">
        <v>30</v>
      </c>
      <c r="DK8" s="165"/>
      <c r="DL8" s="165">
        <v>30</v>
      </c>
      <c r="DM8" s="147">
        <v>237</v>
      </c>
      <c r="DN8" s="166">
        <f>DM8/DL8*10</f>
        <v>79</v>
      </c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H8" s="150">
        <v>1461</v>
      </c>
      <c r="EI8" s="147">
        <v>700</v>
      </c>
      <c r="EJ8" s="147">
        <v>787</v>
      </c>
      <c r="EK8" s="147">
        <v>3980</v>
      </c>
      <c r="EL8" s="147">
        <v>190</v>
      </c>
      <c r="EM8" s="147">
        <v>220</v>
      </c>
      <c r="EN8" s="147">
        <v>120</v>
      </c>
    </row>
    <row r="9" spans="1:144" s="167" customFormat="1" ht="29.25" customHeight="1">
      <c r="A9" s="133">
        <v>5</v>
      </c>
      <c r="B9" s="134" t="s">
        <v>112</v>
      </c>
      <c r="C9" s="135">
        <v>240</v>
      </c>
      <c r="D9" s="136"/>
      <c r="E9" s="137">
        <v>1200</v>
      </c>
      <c r="F9" s="136">
        <v>1200</v>
      </c>
      <c r="G9" s="136">
        <f t="shared" si="0"/>
        <v>100</v>
      </c>
      <c r="H9" s="137" t="e">
        <f>F9-#REF!</f>
        <v>#REF!</v>
      </c>
      <c r="I9" s="137">
        <v>1285</v>
      </c>
      <c r="J9" s="136"/>
      <c r="K9" s="138">
        <v>397</v>
      </c>
      <c r="L9" s="133">
        <v>232</v>
      </c>
      <c r="M9" s="133">
        <v>20</v>
      </c>
      <c r="N9" s="137">
        <v>1285</v>
      </c>
      <c r="O9" s="133"/>
      <c r="P9" s="139"/>
      <c r="Q9" s="140">
        <v>1520</v>
      </c>
      <c r="R9" s="139">
        <v>1520</v>
      </c>
      <c r="S9" s="141">
        <f t="shared" si="1"/>
        <v>100</v>
      </c>
      <c r="T9" s="141" t="e">
        <f>R9-#REF!</f>
        <v>#REF!</v>
      </c>
      <c r="U9" s="133"/>
      <c r="V9" s="139"/>
      <c r="W9" s="168"/>
      <c r="X9" s="139"/>
      <c r="Y9" s="139">
        <v>3</v>
      </c>
      <c r="Z9" s="170">
        <v>65</v>
      </c>
      <c r="AA9" s="133">
        <v>65</v>
      </c>
      <c r="AB9" s="170">
        <v>238</v>
      </c>
      <c r="AC9" s="146">
        <v>240</v>
      </c>
      <c r="AD9" s="171">
        <v>140</v>
      </c>
      <c r="AE9" s="171">
        <v>100</v>
      </c>
      <c r="AF9" s="171"/>
      <c r="AG9" s="171"/>
      <c r="AH9" s="133"/>
      <c r="AI9" s="133"/>
      <c r="AJ9" s="138"/>
      <c r="AK9" s="172"/>
      <c r="AL9" s="138"/>
      <c r="AM9" s="133"/>
      <c r="AN9" s="133"/>
      <c r="AO9" s="133"/>
      <c r="AP9" s="133"/>
      <c r="AQ9" s="138">
        <v>121</v>
      </c>
      <c r="AR9" s="133">
        <v>121</v>
      </c>
      <c r="AS9" s="172"/>
      <c r="AT9" s="172"/>
      <c r="AU9" s="172"/>
      <c r="AV9" s="147"/>
      <c r="AW9" s="147"/>
      <c r="AX9" s="147"/>
      <c r="AY9" s="147"/>
      <c r="AZ9" s="147"/>
      <c r="BA9" s="147"/>
      <c r="BB9" s="133">
        <v>125</v>
      </c>
      <c r="BC9" s="133">
        <v>1350</v>
      </c>
      <c r="BD9" s="133">
        <v>65</v>
      </c>
      <c r="BE9" s="133"/>
      <c r="BF9" s="147"/>
      <c r="BG9" s="147"/>
      <c r="BH9" s="149">
        <v>1255</v>
      </c>
      <c r="BI9" s="150">
        <v>1255</v>
      </c>
      <c r="BJ9" s="151">
        <f>BI9/BH9*100</f>
        <v>100</v>
      </c>
      <c r="BK9" s="151">
        <f t="shared" si="2"/>
        <v>0</v>
      </c>
      <c r="BL9" s="149">
        <v>750</v>
      </c>
      <c r="BM9" s="150">
        <v>1277</v>
      </c>
      <c r="BN9" s="151">
        <f t="shared" si="14"/>
        <v>170.26666666666668</v>
      </c>
      <c r="BO9" s="151">
        <f t="shared" si="3"/>
        <v>0</v>
      </c>
      <c r="BP9" s="149">
        <v>1600</v>
      </c>
      <c r="BQ9" s="150">
        <v>292</v>
      </c>
      <c r="BR9" s="151">
        <f t="shared" si="15"/>
        <v>18.25</v>
      </c>
      <c r="BS9" s="151">
        <f t="shared" si="4"/>
        <v>0</v>
      </c>
      <c r="BT9" s="149">
        <v>4700</v>
      </c>
      <c r="BU9" s="149">
        <v>6700</v>
      </c>
      <c r="BV9" s="150">
        <v>11810</v>
      </c>
      <c r="BW9" s="151">
        <f t="shared" si="16"/>
        <v>176.26865671641792</v>
      </c>
      <c r="BX9" s="150">
        <f t="shared" si="5"/>
        <v>0</v>
      </c>
      <c r="BY9" s="150">
        <v>292</v>
      </c>
      <c r="BZ9" s="133">
        <v>440</v>
      </c>
      <c r="CA9" s="133">
        <v>331</v>
      </c>
      <c r="CB9" s="152">
        <f t="shared" si="17"/>
        <v>26.513331798884963</v>
      </c>
      <c r="CC9" s="153">
        <f t="shared" si="18"/>
        <v>0</v>
      </c>
      <c r="CD9" s="153">
        <v>18.1</v>
      </c>
      <c r="CE9" s="139">
        <v>264</v>
      </c>
      <c r="CF9" s="139">
        <v>3</v>
      </c>
      <c r="CG9" s="141">
        <v>480</v>
      </c>
      <c r="CH9" s="139">
        <v>213</v>
      </c>
      <c r="CI9" s="154">
        <v>1880</v>
      </c>
      <c r="CJ9" s="155">
        <f t="shared" si="8"/>
        <v>874</v>
      </c>
      <c r="CK9" s="156"/>
      <c r="CL9" s="139">
        <v>20</v>
      </c>
      <c r="CM9" s="139"/>
      <c r="CN9" s="139">
        <v>854</v>
      </c>
      <c r="CO9" s="139">
        <f t="shared" si="9"/>
        <v>70</v>
      </c>
      <c r="CP9" s="139">
        <v>1972</v>
      </c>
      <c r="CQ9" s="139">
        <f t="shared" si="10"/>
        <v>206</v>
      </c>
      <c r="CR9" s="157">
        <f t="shared" si="6"/>
        <v>23.09133489461358</v>
      </c>
      <c r="CS9" s="158">
        <v>95</v>
      </c>
      <c r="CT9" s="159">
        <f t="shared" si="7"/>
        <v>46.48936170212766</v>
      </c>
      <c r="CU9" s="160">
        <v>5</v>
      </c>
      <c r="CV9" s="160"/>
      <c r="CW9" s="160"/>
      <c r="CX9" s="160"/>
      <c r="CY9" s="161">
        <v>1100</v>
      </c>
      <c r="CZ9" s="160">
        <v>420</v>
      </c>
      <c r="DA9" s="162">
        <f t="shared" si="11"/>
        <v>38.18181818181819</v>
      </c>
      <c r="DB9" s="160">
        <f t="shared" si="12"/>
        <v>13</v>
      </c>
      <c r="DC9" s="158">
        <v>99</v>
      </c>
      <c r="DD9" s="160">
        <v>99</v>
      </c>
      <c r="DE9" s="158">
        <v>363</v>
      </c>
      <c r="DF9" s="160">
        <v>117</v>
      </c>
      <c r="DG9" s="163"/>
      <c r="DH9" s="163"/>
      <c r="DI9" s="164">
        <v>882</v>
      </c>
      <c r="DJ9" s="165"/>
      <c r="DK9" s="165"/>
      <c r="DL9" s="165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H9" s="150">
        <v>1255</v>
      </c>
      <c r="EI9" s="147">
        <v>1277</v>
      </c>
      <c r="EJ9" s="147">
        <v>292</v>
      </c>
      <c r="EK9" s="147">
        <v>11810</v>
      </c>
      <c r="EL9" s="147">
        <v>784</v>
      </c>
      <c r="EM9" s="147">
        <v>1766</v>
      </c>
      <c r="EN9" s="147">
        <v>407</v>
      </c>
    </row>
    <row r="10" spans="1:144" s="167" customFormat="1" ht="29.25" customHeight="1">
      <c r="A10" s="133">
        <v>6</v>
      </c>
      <c r="B10" s="134" t="s">
        <v>113</v>
      </c>
      <c r="C10" s="135">
        <v>120</v>
      </c>
      <c r="D10" s="136"/>
      <c r="E10" s="137">
        <v>900</v>
      </c>
      <c r="F10" s="136">
        <v>900</v>
      </c>
      <c r="G10" s="136">
        <f t="shared" si="0"/>
        <v>100</v>
      </c>
      <c r="H10" s="137" t="e">
        <f>F10-#REF!</f>
        <v>#REF!</v>
      </c>
      <c r="I10" s="137">
        <v>625</v>
      </c>
      <c r="J10" s="136">
        <v>625</v>
      </c>
      <c r="K10" s="138">
        <v>140</v>
      </c>
      <c r="L10" s="133"/>
      <c r="M10" s="133"/>
      <c r="N10" s="137">
        <v>625</v>
      </c>
      <c r="O10" s="133">
        <v>120</v>
      </c>
      <c r="P10" s="139"/>
      <c r="Q10" s="140">
        <v>700</v>
      </c>
      <c r="R10" s="139">
        <v>700</v>
      </c>
      <c r="S10" s="141">
        <f t="shared" si="1"/>
        <v>100</v>
      </c>
      <c r="T10" s="141" t="e">
        <f>R10-#REF!</f>
        <v>#REF!</v>
      </c>
      <c r="U10" s="133"/>
      <c r="V10" s="139"/>
      <c r="W10" s="168"/>
      <c r="X10" s="139"/>
      <c r="Y10" s="139">
        <v>1</v>
      </c>
      <c r="Z10" s="170"/>
      <c r="AA10" s="133"/>
      <c r="AB10" s="170">
        <v>80</v>
      </c>
      <c r="AC10" s="146">
        <v>80</v>
      </c>
      <c r="AD10" s="171"/>
      <c r="AE10" s="171">
        <v>60</v>
      </c>
      <c r="AF10" s="171">
        <v>20</v>
      </c>
      <c r="AG10" s="171"/>
      <c r="AH10" s="133"/>
      <c r="AI10" s="133"/>
      <c r="AJ10" s="138">
        <v>40</v>
      </c>
      <c r="AK10" s="133">
        <v>40</v>
      </c>
      <c r="AL10" s="138"/>
      <c r="AM10" s="133"/>
      <c r="AN10" s="133"/>
      <c r="AO10" s="133"/>
      <c r="AP10" s="133"/>
      <c r="AQ10" s="138">
        <v>360</v>
      </c>
      <c r="AR10" s="133">
        <v>390</v>
      </c>
      <c r="AS10" s="133"/>
      <c r="AT10" s="172"/>
      <c r="AU10" s="172"/>
      <c r="AV10" s="147"/>
      <c r="AW10" s="147"/>
      <c r="AX10" s="147"/>
      <c r="AY10" s="147"/>
      <c r="AZ10" s="147"/>
      <c r="BA10" s="147"/>
      <c r="BB10" s="133"/>
      <c r="BC10" s="133">
        <v>393</v>
      </c>
      <c r="BD10" s="133"/>
      <c r="BE10" s="133"/>
      <c r="BF10" s="147"/>
      <c r="BG10" s="147"/>
      <c r="BH10" s="149">
        <v>625</v>
      </c>
      <c r="BI10" s="150">
        <v>625</v>
      </c>
      <c r="BJ10" s="151">
        <f t="shared" si="13"/>
        <v>100</v>
      </c>
      <c r="BK10" s="151">
        <f t="shared" si="2"/>
        <v>0</v>
      </c>
      <c r="BL10" s="149">
        <v>380</v>
      </c>
      <c r="BM10" s="150">
        <v>160</v>
      </c>
      <c r="BN10" s="151">
        <f t="shared" si="14"/>
        <v>42.10526315789473</v>
      </c>
      <c r="BO10" s="151">
        <f t="shared" si="3"/>
        <v>0</v>
      </c>
      <c r="BP10" s="149">
        <v>3800</v>
      </c>
      <c r="BQ10" s="150">
        <v>3850</v>
      </c>
      <c r="BR10" s="151">
        <f t="shared" si="15"/>
        <v>101.3157894736842</v>
      </c>
      <c r="BS10" s="151">
        <f t="shared" si="4"/>
        <v>0</v>
      </c>
      <c r="BT10" s="149"/>
      <c r="BU10" s="149"/>
      <c r="BV10" s="150"/>
      <c r="BW10" s="151"/>
      <c r="BX10" s="150">
        <f t="shared" si="5"/>
        <v>0</v>
      </c>
      <c r="BY10" s="150">
        <v>3850</v>
      </c>
      <c r="BZ10" s="133">
        <v>300</v>
      </c>
      <c r="CA10" s="133">
        <v>350</v>
      </c>
      <c r="CB10" s="152">
        <f t="shared" si="17"/>
        <v>23.517017828200974</v>
      </c>
      <c r="CC10" s="153">
        <f t="shared" si="18"/>
        <v>0</v>
      </c>
      <c r="CD10" s="153">
        <v>15.2</v>
      </c>
      <c r="CE10" s="139">
        <v>0</v>
      </c>
      <c r="CF10" s="139">
        <v>1</v>
      </c>
      <c r="CG10" s="141">
        <v>140</v>
      </c>
      <c r="CH10" s="139"/>
      <c r="CI10" s="154">
        <v>760</v>
      </c>
      <c r="CJ10" s="155">
        <f t="shared" si="8"/>
        <v>375</v>
      </c>
      <c r="CK10" s="156"/>
      <c r="CL10" s="139">
        <v>45</v>
      </c>
      <c r="CM10" s="139"/>
      <c r="CN10" s="139">
        <v>330</v>
      </c>
      <c r="CO10" s="139">
        <f t="shared" si="9"/>
        <v>30</v>
      </c>
      <c r="CP10" s="139">
        <v>843</v>
      </c>
      <c r="CQ10" s="139">
        <f t="shared" si="10"/>
        <v>87</v>
      </c>
      <c r="CR10" s="157">
        <f t="shared" si="6"/>
        <v>25.545454545454547</v>
      </c>
      <c r="CS10" s="158">
        <v>43</v>
      </c>
      <c r="CT10" s="159">
        <f t="shared" si="7"/>
        <v>49.34210526315789</v>
      </c>
      <c r="CU10" s="160">
        <v>2</v>
      </c>
      <c r="CV10" s="162"/>
      <c r="CW10" s="162"/>
      <c r="CX10" s="162"/>
      <c r="CY10" s="161">
        <v>800</v>
      </c>
      <c r="CZ10" s="160">
        <v>205</v>
      </c>
      <c r="DA10" s="160">
        <f t="shared" si="11"/>
        <v>25.624999999999996</v>
      </c>
      <c r="DB10" s="160">
        <f t="shared" si="12"/>
        <v>20</v>
      </c>
      <c r="DC10" s="158">
        <v>30</v>
      </c>
      <c r="DD10" s="160">
        <v>10</v>
      </c>
      <c r="DE10" s="158">
        <v>180</v>
      </c>
      <c r="DF10" s="160">
        <v>80</v>
      </c>
      <c r="DG10" s="163"/>
      <c r="DH10" s="163"/>
      <c r="DI10" s="164">
        <v>617</v>
      </c>
      <c r="DJ10" s="165">
        <v>40</v>
      </c>
      <c r="DK10" s="165"/>
      <c r="DL10" s="165">
        <v>40</v>
      </c>
      <c r="DM10" s="147">
        <v>402</v>
      </c>
      <c r="DN10" s="166">
        <f aca="true" t="shared" si="19" ref="DN10:DN15">DM10/DL10*10</f>
        <v>100.5</v>
      </c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H10" s="150">
        <v>625</v>
      </c>
      <c r="EI10" s="147">
        <v>160</v>
      </c>
      <c r="EJ10" s="147">
        <v>3850</v>
      </c>
      <c r="EK10" s="147"/>
      <c r="EL10" s="147">
        <v>300</v>
      </c>
      <c r="EM10" s="147">
        <v>756</v>
      </c>
      <c r="EN10" s="147">
        <v>185</v>
      </c>
    </row>
    <row r="11" spans="1:144" s="167" customFormat="1" ht="29.25" customHeight="1">
      <c r="A11" s="133">
        <v>7</v>
      </c>
      <c r="B11" s="134" t="s">
        <v>114</v>
      </c>
      <c r="C11" s="135">
        <v>95</v>
      </c>
      <c r="D11" s="136"/>
      <c r="E11" s="137">
        <v>600</v>
      </c>
      <c r="F11" s="136">
        <v>600</v>
      </c>
      <c r="G11" s="136">
        <f t="shared" si="0"/>
        <v>100</v>
      </c>
      <c r="H11" s="137" t="e">
        <f>F11-#REF!</f>
        <v>#REF!</v>
      </c>
      <c r="I11" s="137">
        <v>378</v>
      </c>
      <c r="J11" s="136">
        <v>378</v>
      </c>
      <c r="K11" s="138">
        <v>91</v>
      </c>
      <c r="L11" s="133">
        <v>60</v>
      </c>
      <c r="M11" s="133"/>
      <c r="N11" s="137">
        <v>378</v>
      </c>
      <c r="O11" s="133"/>
      <c r="P11" s="139"/>
      <c r="Q11" s="140">
        <v>530</v>
      </c>
      <c r="R11" s="139">
        <v>530</v>
      </c>
      <c r="S11" s="141">
        <f t="shared" si="1"/>
        <v>100</v>
      </c>
      <c r="T11" s="141" t="e">
        <f>R11-#REF!</f>
        <v>#REF!</v>
      </c>
      <c r="U11" s="133"/>
      <c r="V11" s="139"/>
      <c r="W11" s="168"/>
      <c r="X11" s="139"/>
      <c r="Y11" s="139"/>
      <c r="Z11" s="170"/>
      <c r="AA11" s="172"/>
      <c r="AB11" s="170">
        <v>0</v>
      </c>
      <c r="AC11" s="146"/>
      <c r="AD11" s="171"/>
      <c r="AE11" s="171"/>
      <c r="AF11" s="171"/>
      <c r="AG11" s="171"/>
      <c r="AH11" s="133"/>
      <c r="AI11" s="133"/>
      <c r="AJ11" s="138">
        <v>20</v>
      </c>
      <c r="AK11" s="133">
        <v>20</v>
      </c>
      <c r="AL11" s="138"/>
      <c r="AM11" s="133"/>
      <c r="AN11" s="133"/>
      <c r="AO11" s="133"/>
      <c r="AP11" s="133"/>
      <c r="AQ11" s="138">
        <v>0</v>
      </c>
      <c r="AR11" s="133">
        <v>112</v>
      </c>
      <c r="AS11" s="133"/>
      <c r="AT11" s="133"/>
      <c r="AU11" s="172"/>
      <c r="AV11" s="147"/>
      <c r="AW11" s="147"/>
      <c r="AX11" s="148"/>
      <c r="AY11" s="147"/>
      <c r="AZ11" s="147"/>
      <c r="BA11" s="147"/>
      <c r="BB11" s="133">
        <v>140</v>
      </c>
      <c r="BC11" s="133">
        <v>300</v>
      </c>
      <c r="BD11" s="133"/>
      <c r="BE11" s="133"/>
      <c r="BF11" s="147"/>
      <c r="BG11" s="147"/>
      <c r="BH11" s="149">
        <v>378</v>
      </c>
      <c r="BI11" s="150">
        <v>378</v>
      </c>
      <c r="BJ11" s="151">
        <f t="shared" si="13"/>
        <v>100</v>
      </c>
      <c r="BK11" s="151">
        <f t="shared" si="2"/>
        <v>0</v>
      </c>
      <c r="BL11" s="149">
        <v>230</v>
      </c>
      <c r="BM11" s="150">
        <v>315</v>
      </c>
      <c r="BN11" s="151">
        <f t="shared" si="14"/>
        <v>136.95652173913044</v>
      </c>
      <c r="BO11" s="151">
        <f t="shared" si="3"/>
        <v>0</v>
      </c>
      <c r="BP11" s="149">
        <v>680</v>
      </c>
      <c r="BQ11" s="150">
        <v>830</v>
      </c>
      <c r="BR11" s="151">
        <f t="shared" si="15"/>
        <v>122.05882352941177</v>
      </c>
      <c r="BS11" s="151">
        <f t="shared" si="4"/>
        <v>0</v>
      </c>
      <c r="BT11" s="149">
        <v>1690</v>
      </c>
      <c r="BU11" s="149">
        <v>2200</v>
      </c>
      <c r="BV11" s="150">
        <v>2200</v>
      </c>
      <c r="BW11" s="151">
        <f t="shared" si="16"/>
        <v>100</v>
      </c>
      <c r="BX11" s="150">
        <f t="shared" si="5"/>
        <v>0</v>
      </c>
      <c r="BY11" s="150"/>
      <c r="BZ11" s="133">
        <v>325</v>
      </c>
      <c r="CA11" s="133">
        <v>410</v>
      </c>
      <c r="CB11" s="152">
        <f t="shared" si="17"/>
        <v>21.43184962406015</v>
      </c>
      <c r="CC11" s="153">
        <f t="shared" si="18"/>
        <v>0</v>
      </c>
      <c r="CD11" s="153">
        <v>12.2</v>
      </c>
      <c r="CE11" s="175">
        <v>70</v>
      </c>
      <c r="CF11" s="139">
        <v>1</v>
      </c>
      <c r="CG11" s="141">
        <v>70</v>
      </c>
      <c r="CH11" s="139"/>
      <c r="CI11" s="154">
        <v>590</v>
      </c>
      <c r="CJ11" s="155">
        <f t="shared" si="8"/>
        <v>421</v>
      </c>
      <c r="CK11" s="156"/>
      <c r="CL11" s="139">
        <v>45</v>
      </c>
      <c r="CM11" s="139"/>
      <c r="CN11" s="139">
        <v>376</v>
      </c>
      <c r="CO11" s="139">
        <f t="shared" si="9"/>
        <v>16</v>
      </c>
      <c r="CP11" s="139">
        <v>970</v>
      </c>
      <c r="CQ11" s="139">
        <f t="shared" si="10"/>
        <v>34</v>
      </c>
      <c r="CR11" s="157">
        <f t="shared" si="6"/>
        <v>25.797872340425535</v>
      </c>
      <c r="CS11" s="158">
        <v>20</v>
      </c>
      <c r="CT11" s="159">
        <f t="shared" si="7"/>
        <v>71.35593220338983</v>
      </c>
      <c r="CU11" s="160">
        <v>2</v>
      </c>
      <c r="CV11" s="162"/>
      <c r="CW11" s="162"/>
      <c r="CX11" s="162"/>
      <c r="CY11" s="161">
        <v>500</v>
      </c>
      <c r="CZ11" s="160">
        <v>170</v>
      </c>
      <c r="DA11" s="162">
        <f t="shared" si="11"/>
        <v>34</v>
      </c>
      <c r="DB11" s="160">
        <f t="shared" si="12"/>
        <v>20</v>
      </c>
      <c r="DC11" s="158">
        <v>15</v>
      </c>
      <c r="DD11" s="160">
        <v>15</v>
      </c>
      <c r="DE11" s="158">
        <v>131</v>
      </c>
      <c r="DF11" s="160">
        <v>100</v>
      </c>
      <c r="DG11" s="163"/>
      <c r="DH11" s="163"/>
      <c r="DI11" s="164">
        <v>375</v>
      </c>
      <c r="DJ11" s="165">
        <v>20</v>
      </c>
      <c r="DK11" s="165">
        <v>15</v>
      </c>
      <c r="DL11" s="165">
        <v>20</v>
      </c>
      <c r="DM11" s="147">
        <v>240</v>
      </c>
      <c r="DN11" s="147">
        <f t="shared" si="19"/>
        <v>120</v>
      </c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H11" s="150">
        <v>378</v>
      </c>
      <c r="EI11" s="147">
        <v>315</v>
      </c>
      <c r="EJ11" s="147">
        <v>830</v>
      </c>
      <c r="EK11" s="147">
        <v>2200</v>
      </c>
      <c r="EL11" s="147">
        <v>360</v>
      </c>
      <c r="EM11" s="147">
        <v>936</v>
      </c>
      <c r="EN11" s="147">
        <v>150</v>
      </c>
    </row>
    <row r="12" spans="1:144" s="167" customFormat="1" ht="29.25" customHeight="1">
      <c r="A12" s="133">
        <v>8</v>
      </c>
      <c r="B12" s="134" t="s">
        <v>115</v>
      </c>
      <c r="C12" s="135">
        <v>240</v>
      </c>
      <c r="D12" s="136"/>
      <c r="E12" s="137">
        <v>2000</v>
      </c>
      <c r="F12" s="136">
        <v>2000</v>
      </c>
      <c r="G12" s="136">
        <f t="shared" si="0"/>
        <v>100</v>
      </c>
      <c r="H12" s="137" t="e">
        <f>F12-#REF!</f>
        <v>#REF!</v>
      </c>
      <c r="I12" s="137">
        <v>1104</v>
      </c>
      <c r="J12" s="136">
        <v>900</v>
      </c>
      <c r="K12" s="138">
        <v>261</v>
      </c>
      <c r="L12" s="133">
        <v>261</v>
      </c>
      <c r="M12" s="133"/>
      <c r="N12" s="137">
        <v>1104</v>
      </c>
      <c r="O12" s="133">
        <v>655</v>
      </c>
      <c r="P12" s="139"/>
      <c r="Q12" s="140">
        <v>1278</v>
      </c>
      <c r="R12" s="139">
        <v>1278</v>
      </c>
      <c r="S12" s="141">
        <f t="shared" si="1"/>
        <v>100</v>
      </c>
      <c r="T12" s="141" t="e">
        <f>R12-#REF!</f>
        <v>#REF!</v>
      </c>
      <c r="U12" s="133"/>
      <c r="V12" s="139"/>
      <c r="W12" s="168"/>
      <c r="X12" s="139"/>
      <c r="Y12" s="139">
        <v>4</v>
      </c>
      <c r="Z12" s="170">
        <v>250</v>
      </c>
      <c r="AA12" s="133">
        <v>250</v>
      </c>
      <c r="AB12" s="170">
        <v>157</v>
      </c>
      <c r="AC12" s="146">
        <v>157</v>
      </c>
      <c r="AD12" s="171">
        <v>56</v>
      </c>
      <c r="AE12" s="171">
        <v>101</v>
      </c>
      <c r="AF12" s="171"/>
      <c r="AG12" s="171"/>
      <c r="AH12" s="133"/>
      <c r="AI12" s="133"/>
      <c r="AJ12" s="138">
        <v>50</v>
      </c>
      <c r="AK12" s="133">
        <v>50</v>
      </c>
      <c r="AL12" s="138">
        <v>70</v>
      </c>
      <c r="AM12" s="133">
        <f>AN12+AO12+AP12</f>
        <v>50</v>
      </c>
      <c r="AN12" s="133">
        <v>21</v>
      </c>
      <c r="AO12" s="133">
        <v>4</v>
      </c>
      <c r="AP12" s="133">
        <v>25</v>
      </c>
      <c r="AQ12" s="138">
        <v>311</v>
      </c>
      <c r="AR12" s="133">
        <v>311</v>
      </c>
      <c r="AS12" s="133"/>
      <c r="AT12" s="133"/>
      <c r="AU12" s="172"/>
      <c r="AV12" s="147"/>
      <c r="AW12" s="147"/>
      <c r="AX12" s="147"/>
      <c r="AY12" s="147"/>
      <c r="AZ12" s="147"/>
      <c r="BA12" s="147"/>
      <c r="BB12" s="133">
        <v>52</v>
      </c>
      <c r="BC12" s="133">
        <v>1380</v>
      </c>
      <c r="BD12" s="133"/>
      <c r="BE12" s="133"/>
      <c r="BF12" s="133">
        <v>50</v>
      </c>
      <c r="BG12" s="133">
        <v>39</v>
      </c>
      <c r="BH12" s="149">
        <v>1104</v>
      </c>
      <c r="BI12" s="150">
        <v>1104</v>
      </c>
      <c r="BJ12" s="151">
        <f t="shared" si="13"/>
        <v>100</v>
      </c>
      <c r="BK12" s="151">
        <f t="shared" si="2"/>
        <v>0</v>
      </c>
      <c r="BL12" s="149">
        <v>1630</v>
      </c>
      <c r="BM12" s="150">
        <v>564</v>
      </c>
      <c r="BN12" s="151">
        <f t="shared" si="14"/>
        <v>34.60122699386503</v>
      </c>
      <c r="BO12" s="151">
        <f t="shared" si="3"/>
        <v>0</v>
      </c>
      <c r="BP12" s="149">
        <v>3700</v>
      </c>
      <c r="BQ12" s="150">
        <v>1990</v>
      </c>
      <c r="BR12" s="151">
        <f t="shared" si="15"/>
        <v>53.783783783783775</v>
      </c>
      <c r="BS12" s="151">
        <f t="shared" si="4"/>
        <v>0</v>
      </c>
      <c r="BT12" s="149">
        <v>3600</v>
      </c>
      <c r="BU12" s="149">
        <v>4800</v>
      </c>
      <c r="BV12" s="150">
        <v>7902</v>
      </c>
      <c r="BW12" s="151">
        <f t="shared" si="16"/>
        <v>164.625</v>
      </c>
      <c r="BX12" s="150">
        <f t="shared" si="5"/>
        <v>0</v>
      </c>
      <c r="BY12" s="150">
        <v>1990</v>
      </c>
      <c r="BZ12" s="133">
        <v>340</v>
      </c>
      <c r="CA12" s="133">
        <v>559</v>
      </c>
      <c r="CB12" s="152">
        <f t="shared" si="17"/>
        <v>14.058878888299311</v>
      </c>
      <c r="CC12" s="153">
        <f t="shared" si="18"/>
        <v>0</v>
      </c>
      <c r="CD12" s="153">
        <v>10</v>
      </c>
      <c r="CE12" s="175">
        <v>250</v>
      </c>
      <c r="CF12" s="139">
        <v>1</v>
      </c>
      <c r="CG12" s="141">
        <v>250</v>
      </c>
      <c r="CH12" s="139"/>
      <c r="CI12" s="154">
        <v>1380</v>
      </c>
      <c r="CJ12" s="155">
        <f t="shared" si="8"/>
        <v>520</v>
      </c>
      <c r="CK12" s="156">
        <v>162</v>
      </c>
      <c r="CL12" s="139"/>
      <c r="CM12" s="139">
        <v>50</v>
      </c>
      <c r="CN12" s="139">
        <v>520</v>
      </c>
      <c r="CO12" s="139">
        <f t="shared" si="9"/>
        <v>70</v>
      </c>
      <c r="CP12" s="139">
        <v>1305</v>
      </c>
      <c r="CQ12" s="139">
        <f t="shared" si="10"/>
        <v>180</v>
      </c>
      <c r="CR12" s="157">
        <f t="shared" si="6"/>
        <v>25.096153846153847</v>
      </c>
      <c r="CS12" s="158">
        <v>140</v>
      </c>
      <c r="CT12" s="159">
        <f t="shared" si="7"/>
        <v>37.68115942028986</v>
      </c>
      <c r="CU12" s="160">
        <v>3</v>
      </c>
      <c r="CV12" s="160"/>
      <c r="CW12" s="160"/>
      <c r="CX12" s="160"/>
      <c r="CY12" s="161">
        <v>1800</v>
      </c>
      <c r="CZ12" s="160">
        <v>360</v>
      </c>
      <c r="DA12" s="162">
        <f t="shared" si="11"/>
        <v>20</v>
      </c>
      <c r="DB12" s="160">
        <f t="shared" si="12"/>
        <v>10</v>
      </c>
      <c r="DC12" s="158">
        <v>55</v>
      </c>
      <c r="DD12" s="160">
        <v>45</v>
      </c>
      <c r="DE12" s="158">
        <v>350</v>
      </c>
      <c r="DF12" s="160">
        <v>7</v>
      </c>
      <c r="DG12" s="163"/>
      <c r="DH12" s="163"/>
      <c r="DI12" s="164">
        <v>1502</v>
      </c>
      <c r="DJ12" s="165">
        <v>41</v>
      </c>
      <c r="DK12" s="165"/>
      <c r="DL12" s="165">
        <v>41</v>
      </c>
      <c r="DM12" s="147">
        <v>679</v>
      </c>
      <c r="DN12" s="166">
        <f t="shared" si="19"/>
        <v>165.609756097561</v>
      </c>
      <c r="DO12" s="147">
        <v>25</v>
      </c>
      <c r="DP12" s="147"/>
      <c r="DQ12" s="165">
        <v>25</v>
      </c>
      <c r="DR12" s="147">
        <v>360</v>
      </c>
      <c r="DS12" s="147">
        <f>DR12/DQ12*10</f>
        <v>144</v>
      </c>
      <c r="DT12" s="147">
        <v>20</v>
      </c>
      <c r="DU12" s="147"/>
      <c r="DV12" s="165">
        <v>20</v>
      </c>
      <c r="DW12" s="147">
        <v>318</v>
      </c>
      <c r="DX12" s="147">
        <f>DW12/DV12*10</f>
        <v>159</v>
      </c>
      <c r="DY12" s="147">
        <v>25</v>
      </c>
      <c r="DZ12" s="176">
        <v>25</v>
      </c>
      <c r="EA12" s="176">
        <v>1957</v>
      </c>
      <c r="EB12" s="147">
        <f>EA12/DZ12*10</f>
        <v>782.8</v>
      </c>
      <c r="EC12" s="147">
        <f>DO12+DT12+DY12</f>
        <v>70</v>
      </c>
      <c r="ED12" s="147">
        <f>DQ12+DV12+DZ12</f>
        <v>70</v>
      </c>
      <c r="EE12" s="147">
        <f>DR12+DW12+EA12</f>
        <v>2635</v>
      </c>
      <c r="EF12" s="147">
        <f>EE12/ED12*10</f>
        <v>376.42857142857144</v>
      </c>
      <c r="EH12" s="150">
        <v>1104</v>
      </c>
      <c r="EI12" s="147">
        <v>564</v>
      </c>
      <c r="EJ12" s="147">
        <v>1990</v>
      </c>
      <c r="EK12" s="147">
        <v>7902</v>
      </c>
      <c r="EL12" s="147">
        <v>450</v>
      </c>
      <c r="EM12" s="147">
        <v>1125</v>
      </c>
      <c r="EN12" s="147">
        <v>350</v>
      </c>
    </row>
    <row r="13" spans="1:144" s="167" customFormat="1" ht="29.25" customHeight="1">
      <c r="A13" s="133">
        <v>9</v>
      </c>
      <c r="B13" s="134" t="s">
        <v>116</v>
      </c>
      <c r="C13" s="135">
        <v>90</v>
      </c>
      <c r="D13" s="136"/>
      <c r="E13" s="137">
        <v>800</v>
      </c>
      <c r="F13" s="136">
        <v>800</v>
      </c>
      <c r="G13" s="136">
        <f t="shared" si="0"/>
        <v>100</v>
      </c>
      <c r="H13" s="137" t="e">
        <f>F13-#REF!</f>
        <v>#REF!</v>
      </c>
      <c r="I13" s="137">
        <v>1254</v>
      </c>
      <c r="J13" s="136">
        <v>0</v>
      </c>
      <c r="K13" s="138">
        <v>350</v>
      </c>
      <c r="L13" s="133"/>
      <c r="M13" s="133"/>
      <c r="N13" s="137">
        <v>1254</v>
      </c>
      <c r="O13" s="133">
        <v>0</v>
      </c>
      <c r="P13" s="139"/>
      <c r="Q13" s="140">
        <v>963</v>
      </c>
      <c r="R13" s="139">
        <v>963</v>
      </c>
      <c r="S13" s="141">
        <f t="shared" si="1"/>
        <v>100</v>
      </c>
      <c r="T13" s="141" t="e">
        <f>R13-#REF!</f>
        <v>#REF!</v>
      </c>
      <c r="U13" s="133"/>
      <c r="V13" s="139"/>
      <c r="W13" s="168"/>
      <c r="X13" s="139"/>
      <c r="Y13" s="139">
        <v>3</v>
      </c>
      <c r="Z13" s="170"/>
      <c r="AA13" s="172"/>
      <c r="AB13" s="170">
        <v>0</v>
      </c>
      <c r="AC13" s="146">
        <v>60</v>
      </c>
      <c r="AD13" s="171"/>
      <c r="AE13" s="171"/>
      <c r="AF13" s="171"/>
      <c r="AG13" s="171">
        <v>60</v>
      </c>
      <c r="AH13" s="133"/>
      <c r="AI13" s="133"/>
      <c r="AJ13" s="138">
        <v>20</v>
      </c>
      <c r="AK13" s="133">
        <v>20</v>
      </c>
      <c r="AL13" s="138"/>
      <c r="AM13" s="133"/>
      <c r="AN13" s="133"/>
      <c r="AO13" s="133"/>
      <c r="AP13" s="133"/>
      <c r="AQ13" s="138">
        <v>100</v>
      </c>
      <c r="AR13" s="133">
        <v>100</v>
      </c>
      <c r="AS13" s="133"/>
      <c r="AT13" s="133"/>
      <c r="AU13" s="133"/>
      <c r="AV13" s="147"/>
      <c r="AW13" s="147"/>
      <c r="AX13" s="148"/>
      <c r="AY13" s="147"/>
      <c r="AZ13" s="147"/>
      <c r="BA13" s="147"/>
      <c r="BB13" s="133"/>
      <c r="BC13" s="133">
        <v>700</v>
      </c>
      <c r="BD13" s="133"/>
      <c r="BE13" s="133"/>
      <c r="BF13" s="147">
        <v>20</v>
      </c>
      <c r="BG13" s="147"/>
      <c r="BH13" s="149">
        <v>1154</v>
      </c>
      <c r="BI13" s="150">
        <v>1154</v>
      </c>
      <c r="BJ13" s="151">
        <f t="shared" si="13"/>
        <v>100</v>
      </c>
      <c r="BK13" s="151">
        <f t="shared" si="2"/>
        <v>40</v>
      </c>
      <c r="BL13" s="149">
        <v>650</v>
      </c>
      <c r="BM13" s="150">
        <v>800</v>
      </c>
      <c r="BN13" s="151">
        <f t="shared" si="14"/>
        <v>123.07692307692308</v>
      </c>
      <c r="BO13" s="151">
        <f t="shared" si="3"/>
        <v>0</v>
      </c>
      <c r="BP13" s="149">
        <v>2850</v>
      </c>
      <c r="BQ13" s="150">
        <v>3030</v>
      </c>
      <c r="BR13" s="151">
        <f t="shared" si="15"/>
        <v>106.3157894736842</v>
      </c>
      <c r="BS13" s="151">
        <f t="shared" si="4"/>
        <v>0</v>
      </c>
      <c r="BT13" s="149"/>
      <c r="BU13" s="149"/>
      <c r="BV13" s="150"/>
      <c r="BW13" s="151"/>
      <c r="BX13" s="150">
        <f t="shared" si="5"/>
        <v>0</v>
      </c>
      <c r="BY13" s="150">
        <v>3030</v>
      </c>
      <c r="BZ13" s="133">
        <v>450</v>
      </c>
      <c r="CA13" s="133">
        <v>550</v>
      </c>
      <c r="CB13" s="152">
        <f t="shared" si="17"/>
        <v>25.732418524871356</v>
      </c>
      <c r="CC13" s="153">
        <f t="shared" si="18"/>
        <v>0</v>
      </c>
      <c r="CD13" s="153">
        <v>22</v>
      </c>
      <c r="CE13" s="139">
        <v>300</v>
      </c>
      <c r="CF13" s="139">
        <v>1</v>
      </c>
      <c r="CG13" s="141">
        <v>350</v>
      </c>
      <c r="CH13" s="139"/>
      <c r="CI13" s="154">
        <v>1113</v>
      </c>
      <c r="CJ13" s="155">
        <f t="shared" si="8"/>
        <v>550</v>
      </c>
      <c r="CK13" s="156"/>
      <c r="CL13" s="153"/>
      <c r="CM13" s="153"/>
      <c r="CN13" s="139">
        <v>550</v>
      </c>
      <c r="CO13" s="139">
        <f t="shared" si="9"/>
        <v>50</v>
      </c>
      <c r="CP13" s="139">
        <v>1087</v>
      </c>
      <c r="CQ13" s="139">
        <f t="shared" si="10"/>
        <v>20</v>
      </c>
      <c r="CR13" s="157">
        <f t="shared" si="6"/>
        <v>19.763636363636362</v>
      </c>
      <c r="CS13" s="158">
        <v>20</v>
      </c>
      <c r="CT13" s="159">
        <f t="shared" si="7"/>
        <v>49.41599281221923</v>
      </c>
      <c r="CU13" s="160">
        <v>2</v>
      </c>
      <c r="CV13" s="160"/>
      <c r="CW13" s="160"/>
      <c r="CX13" s="160"/>
      <c r="CY13" s="161">
        <v>800</v>
      </c>
      <c r="CZ13" s="160">
        <v>40</v>
      </c>
      <c r="DA13" s="162">
        <f t="shared" si="11"/>
        <v>5</v>
      </c>
      <c r="DB13" s="160">
        <f t="shared" si="12"/>
        <v>0</v>
      </c>
      <c r="DC13" s="158">
        <v>77</v>
      </c>
      <c r="DD13" s="160">
        <v>77</v>
      </c>
      <c r="DE13" s="158">
        <v>252</v>
      </c>
      <c r="DF13" s="160">
        <v>100</v>
      </c>
      <c r="DG13" s="163"/>
      <c r="DH13" s="163"/>
      <c r="DI13" s="164">
        <v>583</v>
      </c>
      <c r="DJ13" s="165">
        <v>20</v>
      </c>
      <c r="DK13" s="147"/>
      <c r="DL13" s="165">
        <v>20</v>
      </c>
      <c r="DM13" s="147">
        <v>160</v>
      </c>
      <c r="DN13" s="166">
        <f t="shared" si="19"/>
        <v>80</v>
      </c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H13" s="150">
        <v>1114</v>
      </c>
      <c r="EI13" s="147">
        <v>800</v>
      </c>
      <c r="EJ13" s="147">
        <v>3030</v>
      </c>
      <c r="EK13" s="147"/>
      <c r="EL13" s="147">
        <v>500</v>
      </c>
      <c r="EM13" s="147">
        <v>1067</v>
      </c>
      <c r="EN13" s="147">
        <v>40</v>
      </c>
    </row>
    <row r="14" spans="1:144" s="167" customFormat="1" ht="29.25" customHeight="1">
      <c r="A14" s="133">
        <v>10</v>
      </c>
      <c r="B14" s="134" t="s">
        <v>117</v>
      </c>
      <c r="C14" s="135">
        <v>150</v>
      </c>
      <c r="D14" s="136"/>
      <c r="E14" s="137">
        <v>900</v>
      </c>
      <c r="F14" s="136">
        <v>900</v>
      </c>
      <c r="G14" s="136">
        <f t="shared" si="0"/>
        <v>100</v>
      </c>
      <c r="H14" s="137" t="e">
        <f>F14-#REF!</f>
        <v>#REF!</v>
      </c>
      <c r="I14" s="137">
        <v>600</v>
      </c>
      <c r="J14" s="136">
        <v>370</v>
      </c>
      <c r="K14" s="138">
        <v>250</v>
      </c>
      <c r="L14" s="133">
        <v>150</v>
      </c>
      <c r="M14" s="133"/>
      <c r="N14" s="137">
        <v>600</v>
      </c>
      <c r="O14" s="133"/>
      <c r="P14" s="139"/>
      <c r="Q14" s="140">
        <v>916</v>
      </c>
      <c r="R14" s="139">
        <v>916</v>
      </c>
      <c r="S14" s="141">
        <f t="shared" si="1"/>
        <v>100</v>
      </c>
      <c r="T14" s="141" t="e">
        <f>R14-#REF!</f>
        <v>#REF!</v>
      </c>
      <c r="U14" s="133"/>
      <c r="V14" s="139"/>
      <c r="W14" s="168"/>
      <c r="X14" s="139"/>
      <c r="Y14" s="139"/>
      <c r="Z14" s="170"/>
      <c r="AA14" s="172"/>
      <c r="AB14" s="170">
        <v>59</v>
      </c>
      <c r="AC14" s="177">
        <v>59</v>
      </c>
      <c r="AD14" s="171"/>
      <c r="AE14" s="171">
        <v>59</v>
      </c>
      <c r="AF14" s="171"/>
      <c r="AG14" s="171"/>
      <c r="AH14" s="133"/>
      <c r="AI14" s="133"/>
      <c r="AJ14" s="138"/>
      <c r="AK14" s="172"/>
      <c r="AL14" s="138"/>
      <c r="AM14" s="133"/>
      <c r="AN14" s="133"/>
      <c r="AO14" s="133"/>
      <c r="AP14" s="133"/>
      <c r="AQ14" s="138">
        <v>150</v>
      </c>
      <c r="AR14" s="133">
        <v>150</v>
      </c>
      <c r="AS14" s="133"/>
      <c r="AT14" s="133"/>
      <c r="AU14" s="172"/>
      <c r="AV14" s="147"/>
      <c r="AW14" s="147"/>
      <c r="AX14" s="148"/>
      <c r="AY14" s="147"/>
      <c r="AZ14" s="147"/>
      <c r="BA14" s="147"/>
      <c r="BB14" s="133">
        <v>150</v>
      </c>
      <c r="BC14" s="133">
        <v>350</v>
      </c>
      <c r="BD14" s="133"/>
      <c r="BE14" s="133"/>
      <c r="BF14" s="147"/>
      <c r="BG14" s="147"/>
      <c r="BH14" s="149">
        <v>600</v>
      </c>
      <c r="BI14" s="150">
        <v>600</v>
      </c>
      <c r="BJ14" s="151">
        <f t="shared" si="13"/>
        <v>100</v>
      </c>
      <c r="BK14" s="151">
        <f t="shared" si="2"/>
        <v>0</v>
      </c>
      <c r="BL14" s="149">
        <v>500</v>
      </c>
      <c r="BM14" s="150">
        <v>660</v>
      </c>
      <c r="BN14" s="151">
        <f t="shared" si="14"/>
        <v>132</v>
      </c>
      <c r="BO14" s="151">
        <f t="shared" si="3"/>
        <v>0</v>
      </c>
      <c r="BP14" s="149">
        <v>1100</v>
      </c>
      <c r="BQ14" s="150">
        <v>1100</v>
      </c>
      <c r="BR14" s="151">
        <f t="shared" si="15"/>
        <v>100</v>
      </c>
      <c r="BS14" s="151">
        <f t="shared" si="4"/>
        <v>0</v>
      </c>
      <c r="BT14" s="149">
        <v>3200</v>
      </c>
      <c r="BU14" s="149">
        <v>4300</v>
      </c>
      <c r="BV14" s="150">
        <v>3576</v>
      </c>
      <c r="BW14" s="151">
        <f t="shared" si="16"/>
        <v>83.16279069767441</v>
      </c>
      <c r="BX14" s="150">
        <f t="shared" si="5"/>
        <v>1086</v>
      </c>
      <c r="BY14" s="150"/>
      <c r="BZ14" s="133">
        <v>50</v>
      </c>
      <c r="CA14" s="133">
        <v>50</v>
      </c>
      <c r="CB14" s="152">
        <f t="shared" si="17"/>
        <v>21.653716074573047</v>
      </c>
      <c r="CC14" s="153">
        <f t="shared" si="18"/>
        <v>2.580149257903122</v>
      </c>
      <c r="CD14" s="153">
        <v>23.5</v>
      </c>
      <c r="CE14" s="139">
        <v>100</v>
      </c>
      <c r="CF14" s="139">
        <v>1</v>
      </c>
      <c r="CG14" s="141">
        <v>150</v>
      </c>
      <c r="CH14" s="139"/>
      <c r="CI14" s="154">
        <v>1085</v>
      </c>
      <c r="CJ14" s="155">
        <f t="shared" si="8"/>
        <v>480</v>
      </c>
      <c r="CK14" s="156"/>
      <c r="CL14" s="139">
        <v>200</v>
      </c>
      <c r="CM14" s="139">
        <v>10</v>
      </c>
      <c r="CN14" s="139">
        <v>280</v>
      </c>
      <c r="CO14" s="139">
        <f t="shared" si="9"/>
        <v>50</v>
      </c>
      <c r="CP14" s="139">
        <v>650</v>
      </c>
      <c r="CQ14" s="139">
        <f t="shared" si="10"/>
        <v>150</v>
      </c>
      <c r="CR14" s="157">
        <f t="shared" si="6"/>
        <v>23.214285714285715</v>
      </c>
      <c r="CS14" s="158">
        <v>70</v>
      </c>
      <c r="CT14" s="159">
        <f t="shared" si="7"/>
        <v>44.23963133640553</v>
      </c>
      <c r="CU14" s="160">
        <v>3</v>
      </c>
      <c r="CV14" s="160"/>
      <c r="CW14" s="160"/>
      <c r="CX14" s="160"/>
      <c r="CY14" s="161">
        <v>900</v>
      </c>
      <c r="CZ14" s="160">
        <v>125</v>
      </c>
      <c r="DA14" s="162">
        <f t="shared" si="11"/>
        <v>13.88888888888889</v>
      </c>
      <c r="DB14" s="160">
        <f t="shared" si="12"/>
        <v>5</v>
      </c>
      <c r="DC14" s="158">
        <v>56</v>
      </c>
      <c r="DD14" s="160"/>
      <c r="DE14" s="158">
        <v>223</v>
      </c>
      <c r="DF14" s="160">
        <v>50</v>
      </c>
      <c r="DG14" s="163"/>
      <c r="DH14" s="163"/>
      <c r="DI14" s="164">
        <v>538</v>
      </c>
      <c r="DJ14" s="165">
        <v>7</v>
      </c>
      <c r="DK14" s="165"/>
      <c r="DL14" s="165">
        <v>7</v>
      </c>
      <c r="DM14" s="147">
        <v>18</v>
      </c>
      <c r="DN14" s="166">
        <f t="shared" si="19"/>
        <v>25.714285714285715</v>
      </c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H14" s="150">
        <v>600</v>
      </c>
      <c r="EI14" s="147">
        <v>660</v>
      </c>
      <c r="EJ14" s="147">
        <v>1100</v>
      </c>
      <c r="EK14" s="147">
        <v>2490</v>
      </c>
      <c r="EL14" s="147">
        <v>230</v>
      </c>
      <c r="EM14" s="147">
        <v>500</v>
      </c>
      <c r="EN14" s="147">
        <v>120</v>
      </c>
    </row>
    <row r="15" spans="1:144" s="167" customFormat="1" ht="29.25" customHeight="1">
      <c r="A15" s="133">
        <v>11</v>
      </c>
      <c r="B15" s="134" t="s">
        <v>118</v>
      </c>
      <c r="C15" s="178">
        <v>290</v>
      </c>
      <c r="D15" s="136"/>
      <c r="E15" s="137">
        <v>1210</v>
      </c>
      <c r="F15" s="136">
        <v>1210</v>
      </c>
      <c r="G15" s="136">
        <f t="shared" si="0"/>
        <v>100</v>
      </c>
      <c r="H15" s="137" t="e">
        <f>F15-#REF!</f>
        <v>#REF!</v>
      </c>
      <c r="I15" s="137">
        <v>2490</v>
      </c>
      <c r="J15" s="136">
        <v>2490</v>
      </c>
      <c r="K15" s="138">
        <v>800</v>
      </c>
      <c r="L15" s="133">
        <v>640</v>
      </c>
      <c r="M15" s="133"/>
      <c r="N15" s="137">
        <v>2490</v>
      </c>
      <c r="O15" s="133"/>
      <c r="P15" s="139"/>
      <c r="Q15" s="140">
        <v>1400</v>
      </c>
      <c r="R15" s="139">
        <v>1400</v>
      </c>
      <c r="S15" s="141">
        <f t="shared" si="1"/>
        <v>100</v>
      </c>
      <c r="T15" s="141" t="e">
        <f>R15-#REF!</f>
        <v>#REF!</v>
      </c>
      <c r="U15" s="133"/>
      <c r="V15" s="139"/>
      <c r="W15" s="168"/>
      <c r="X15" s="139"/>
      <c r="Y15" s="139"/>
      <c r="Z15" s="170"/>
      <c r="AA15" s="172"/>
      <c r="AB15" s="170">
        <v>463</v>
      </c>
      <c r="AC15" s="177">
        <v>463</v>
      </c>
      <c r="AD15" s="171">
        <v>260</v>
      </c>
      <c r="AE15" s="171"/>
      <c r="AF15" s="171">
        <v>203</v>
      </c>
      <c r="AG15" s="171"/>
      <c r="AH15" s="133"/>
      <c r="AI15" s="133"/>
      <c r="AJ15" s="138"/>
      <c r="AK15" s="172"/>
      <c r="AL15" s="138"/>
      <c r="AM15" s="133"/>
      <c r="AN15" s="133"/>
      <c r="AO15" s="133"/>
      <c r="AP15" s="133"/>
      <c r="AQ15" s="138">
        <v>380</v>
      </c>
      <c r="AR15" s="133">
        <v>380</v>
      </c>
      <c r="AS15" s="133"/>
      <c r="AT15" s="133"/>
      <c r="AU15" s="133"/>
      <c r="AV15" s="147"/>
      <c r="AW15" s="147"/>
      <c r="AX15" s="147"/>
      <c r="AY15" s="147"/>
      <c r="AZ15" s="147"/>
      <c r="BA15" s="147"/>
      <c r="BB15" s="133"/>
      <c r="BC15" s="133">
        <v>1100</v>
      </c>
      <c r="BD15" s="133"/>
      <c r="BE15" s="133"/>
      <c r="BF15" s="147"/>
      <c r="BG15" s="147"/>
      <c r="BH15" s="149">
        <v>2140</v>
      </c>
      <c r="BI15" s="150">
        <v>2140</v>
      </c>
      <c r="BJ15" s="151">
        <f t="shared" si="13"/>
        <v>100</v>
      </c>
      <c r="BK15" s="151">
        <f t="shared" si="2"/>
        <v>0</v>
      </c>
      <c r="BL15" s="149">
        <v>750</v>
      </c>
      <c r="BM15" s="150">
        <v>1420</v>
      </c>
      <c r="BN15" s="151">
        <f t="shared" si="14"/>
        <v>189.33333333333334</v>
      </c>
      <c r="BO15" s="151">
        <f t="shared" si="3"/>
        <v>160</v>
      </c>
      <c r="BP15" s="149">
        <v>2460</v>
      </c>
      <c r="BQ15" s="150">
        <v>4600</v>
      </c>
      <c r="BR15" s="151">
        <f t="shared" si="15"/>
        <v>186.9918699186992</v>
      </c>
      <c r="BS15" s="151">
        <f t="shared" si="4"/>
        <v>0</v>
      </c>
      <c r="BT15" s="149">
        <v>3780</v>
      </c>
      <c r="BU15" s="149">
        <v>5000</v>
      </c>
      <c r="BV15" s="150"/>
      <c r="BW15" s="151">
        <f t="shared" si="16"/>
        <v>0</v>
      </c>
      <c r="BX15" s="150">
        <f t="shared" si="5"/>
        <v>0</v>
      </c>
      <c r="BY15" s="150">
        <v>4600</v>
      </c>
      <c r="BZ15" s="133">
        <v>170</v>
      </c>
      <c r="CA15" s="133">
        <v>180</v>
      </c>
      <c r="CB15" s="152">
        <f t="shared" si="17"/>
        <v>31.80397727272727</v>
      </c>
      <c r="CC15" s="153">
        <f t="shared" si="18"/>
        <v>1.0227272727272727</v>
      </c>
      <c r="CD15" s="153">
        <v>26</v>
      </c>
      <c r="CE15" s="139">
        <v>400</v>
      </c>
      <c r="CF15" s="139">
        <v>3</v>
      </c>
      <c r="CG15" s="141">
        <v>1000</v>
      </c>
      <c r="CH15" s="139">
        <v>100</v>
      </c>
      <c r="CI15" s="154">
        <v>2000</v>
      </c>
      <c r="CJ15" s="155">
        <f t="shared" si="8"/>
        <v>1290</v>
      </c>
      <c r="CK15" s="156">
        <v>150</v>
      </c>
      <c r="CL15" s="139">
        <v>420</v>
      </c>
      <c r="CM15" s="139"/>
      <c r="CN15" s="139">
        <v>870</v>
      </c>
      <c r="CO15" s="139">
        <f t="shared" si="9"/>
        <v>30</v>
      </c>
      <c r="CP15" s="139">
        <v>1580</v>
      </c>
      <c r="CQ15" s="139">
        <f t="shared" si="10"/>
        <v>50</v>
      </c>
      <c r="CR15" s="157">
        <f t="shared" si="6"/>
        <v>18.160919540229884</v>
      </c>
      <c r="CS15" s="158">
        <v>63</v>
      </c>
      <c r="CT15" s="159">
        <f t="shared" si="7"/>
        <v>64.5</v>
      </c>
      <c r="CU15" s="160">
        <v>3</v>
      </c>
      <c r="CV15" s="162"/>
      <c r="CW15" s="162"/>
      <c r="CX15" s="162"/>
      <c r="CY15" s="161">
        <v>1200</v>
      </c>
      <c r="CZ15" s="160">
        <v>50</v>
      </c>
      <c r="DA15" s="162">
        <f t="shared" si="11"/>
        <v>4.166666666666666</v>
      </c>
      <c r="DB15" s="160">
        <f t="shared" si="12"/>
        <v>0</v>
      </c>
      <c r="DC15" s="158">
        <v>220</v>
      </c>
      <c r="DD15" s="160">
        <v>220</v>
      </c>
      <c r="DE15" s="158">
        <v>345</v>
      </c>
      <c r="DF15" s="160">
        <v>180</v>
      </c>
      <c r="DG15" s="163"/>
      <c r="DH15" s="163"/>
      <c r="DI15" s="164">
        <v>704</v>
      </c>
      <c r="DJ15" s="165">
        <v>5</v>
      </c>
      <c r="DK15" s="165"/>
      <c r="DL15" s="165">
        <v>5</v>
      </c>
      <c r="DM15" s="147">
        <v>60</v>
      </c>
      <c r="DN15" s="147">
        <f t="shared" si="19"/>
        <v>120</v>
      </c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H15" s="150">
        <v>2140</v>
      </c>
      <c r="EI15" s="147">
        <v>1260</v>
      </c>
      <c r="EJ15" s="147">
        <v>4600</v>
      </c>
      <c r="EK15" s="147"/>
      <c r="EL15" s="147">
        <v>840</v>
      </c>
      <c r="EM15" s="147">
        <v>1530</v>
      </c>
      <c r="EN15" s="147">
        <v>50</v>
      </c>
    </row>
    <row r="16" spans="1:144" s="167" customFormat="1" ht="29.25" customHeight="1">
      <c r="A16" s="133">
        <v>12</v>
      </c>
      <c r="B16" s="134" t="s">
        <v>119</v>
      </c>
      <c r="C16" s="178">
        <v>120</v>
      </c>
      <c r="D16" s="135">
        <v>20</v>
      </c>
      <c r="E16" s="179">
        <v>1700</v>
      </c>
      <c r="F16" s="135">
        <v>1700</v>
      </c>
      <c r="G16" s="136">
        <f t="shared" si="0"/>
        <v>100</v>
      </c>
      <c r="H16" s="137" t="e">
        <f>F16-#REF!</f>
        <v>#REF!</v>
      </c>
      <c r="I16" s="179">
        <v>1501</v>
      </c>
      <c r="J16" s="135">
        <v>220</v>
      </c>
      <c r="K16" s="138">
        <v>651</v>
      </c>
      <c r="L16" s="133">
        <v>225</v>
      </c>
      <c r="M16" s="133"/>
      <c r="N16" s="179">
        <v>1501</v>
      </c>
      <c r="O16" s="133">
        <v>120</v>
      </c>
      <c r="P16" s="139"/>
      <c r="Q16" s="140">
        <v>1413</v>
      </c>
      <c r="R16" s="139">
        <v>1413</v>
      </c>
      <c r="S16" s="141">
        <f t="shared" si="1"/>
        <v>100</v>
      </c>
      <c r="T16" s="141" t="e">
        <f>R16-#REF!</f>
        <v>#REF!</v>
      </c>
      <c r="U16" s="133">
        <v>350</v>
      </c>
      <c r="V16" s="139">
        <v>400</v>
      </c>
      <c r="W16" s="168"/>
      <c r="X16" s="139"/>
      <c r="Y16" s="139">
        <v>1</v>
      </c>
      <c r="Z16" s="170"/>
      <c r="AA16" s="172"/>
      <c r="AB16" s="170">
        <v>0</v>
      </c>
      <c r="AC16" s="146">
        <v>94</v>
      </c>
      <c r="AD16" s="171">
        <v>20</v>
      </c>
      <c r="AE16" s="171">
        <v>74</v>
      </c>
      <c r="AF16" s="171"/>
      <c r="AG16" s="171"/>
      <c r="AH16" s="133"/>
      <c r="AI16" s="133"/>
      <c r="AJ16" s="138"/>
      <c r="AK16" s="172"/>
      <c r="AL16" s="138"/>
      <c r="AM16" s="133"/>
      <c r="AN16" s="133"/>
      <c r="AO16" s="133"/>
      <c r="AP16" s="133"/>
      <c r="AQ16" s="138">
        <v>200</v>
      </c>
      <c r="AR16" s="133">
        <v>267</v>
      </c>
      <c r="AS16" s="133"/>
      <c r="AT16" s="133"/>
      <c r="AU16" s="133"/>
      <c r="AV16" s="147"/>
      <c r="AW16" s="133"/>
      <c r="AX16" s="172"/>
      <c r="AY16" s="133"/>
      <c r="AZ16" s="172"/>
      <c r="BA16" s="172"/>
      <c r="BB16" s="133">
        <v>280</v>
      </c>
      <c r="BC16" s="133">
        <v>1100</v>
      </c>
      <c r="BD16" s="133"/>
      <c r="BE16" s="133">
        <v>350</v>
      </c>
      <c r="BF16" s="147"/>
      <c r="BG16" s="147"/>
      <c r="BH16" s="149">
        <v>1431</v>
      </c>
      <c r="BI16" s="150">
        <v>1431</v>
      </c>
      <c r="BJ16" s="151">
        <f t="shared" si="13"/>
        <v>100</v>
      </c>
      <c r="BK16" s="151">
        <f t="shared" si="2"/>
        <v>0</v>
      </c>
      <c r="BL16" s="149">
        <v>590</v>
      </c>
      <c r="BM16" s="150">
        <v>706</v>
      </c>
      <c r="BN16" s="151">
        <f t="shared" si="14"/>
        <v>119.66101694915254</v>
      </c>
      <c r="BO16" s="151">
        <f t="shared" si="3"/>
        <v>0</v>
      </c>
      <c r="BP16" s="149">
        <v>3200</v>
      </c>
      <c r="BQ16" s="150">
        <v>5142</v>
      </c>
      <c r="BR16" s="151">
        <f t="shared" si="15"/>
        <v>160.6875</v>
      </c>
      <c r="BS16" s="151">
        <f t="shared" si="4"/>
        <v>0</v>
      </c>
      <c r="BT16" s="149">
        <v>5700</v>
      </c>
      <c r="BU16" s="149">
        <v>7580</v>
      </c>
      <c r="BV16" s="150">
        <v>5320</v>
      </c>
      <c r="BW16" s="151">
        <f t="shared" si="16"/>
        <v>70.18469656992085</v>
      </c>
      <c r="BX16" s="150">
        <f t="shared" si="5"/>
        <v>0</v>
      </c>
      <c r="BY16" s="150"/>
      <c r="BZ16" s="133">
        <v>850</v>
      </c>
      <c r="CA16" s="133">
        <v>779</v>
      </c>
      <c r="CB16" s="152">
        <f t="shared" si="17"/>
        <v>25.51413703382481</v>
      </c>
      <c r="CC16" s="153">
        <f t="shared" si="18"/>
        <v>0</v>
      </c>
      <c r="CD16" s="153">
        <v>23.8</v>
      </c>
      <c r="CE16" s="175">
        <v>500</v>
      </c>
      <c r="CF16" s="139"/>
      <c r="CG16" s="141">
        <v>500</v>
      </c>
      <c r="CH16" s="139">
        <v>155</v>
      </c>
      <c r="CI16" s="154">
        <v>1863</v>
      </c>
      <c r="CJ16" s="155">
        <f t="shared" si="8"/>
        <v>1293</v>
      </c>
      <c r="CK16" s="156">
        <v>311</v>
      </c>
      <c r="CL16" s="139">
        <v>210</v>
      </c>
      <c r="CM16" s="139">
        <v>50</v>
      </c>
      <c r="CN16" s="139">
        <v>1083</v>
      </c>
      <c r="CO16" s="139">
        <f t="shared" si="9"/>
        <v>82</v>
      </c>
      <c r="CP16" s="139">
        <v>2058</v>
      </c>
      <c r="CQ16" s="139">
        <f t="shared" si="10"/>
        <v>143</v>
      </c>
      <c r="CR16" s="157">
        <f t="shared" si="6"/>
        <v>19.002770083102494</v>
      </c>
      <c r="CS16" s="158">
        <v>75</v>
      </c>
      <c r="CT16" s="159">
        <f t="shared" si="7"/>
        <v>69.40418679549114</v>
      </c>
      <c r="CU16" s="160">
        <v>4</v>
      </c>
      <c r="CV16" s="160">
        <v>355</v>
      </c>
      <c r="CW16" s="160">
        <v>196</v>
      </c>
      <c r="CX16" s="160">
        <f>CW16/CV16*100</f>
        <v>55.21126760563381</v>
      </c>
      <c r="CY16" s="161">
        <v>1700</v>
      </c>
      <c r="CZ16" s="160">
        <v>350</v>
      </c>
      <c r="DA16" s="162">
        <f t="shared" si="11"/>
        <v>20.588235294117645</v>
      </c>
      <c r="DB16" s="160">
        <f t="shared" si="12"/>
        <v>0</v>
      </c>
      <c r="DC16" s="158">
        <v>110</v>
      </c>
      <c r="DD16" s="160">
        <v>110</v>
      </c>
      <c r="DE16" s="158">
        <v>325</v>
      </c>
      <c r="DF16" s="160">
        <v>270</v>
      </c>
      <c r="DG16" s="163"/>
      <c r="DH16" s="163"/>
      <c r="DI16" s="164">
        <v>1153</v>
      </c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H16" s="150">
        <v>1431</v>
      </c>
      <c r="EI16" s="147">
        <v>706</v>
      </c>
      <c r="EJ16" s="147">
        <v>5142</v>
      </c>
      <c r="EK16" s="147">
        <v>5320</v>
      </c>
      <c r="EL16" s="147">
        <v>1001</v>
      </c>
      <c r="EM16" s="147">
        <v>1915</v>
      </c>
      <c r="EN16" s="147">
        <v>350</v>
      </c>
    </row>
    <row r="17" spans="1:144" s="167" customFormat="1" ht="29.25" customHeight="1">
      <c r="A17" s="133">
        <v>13</v>
      </c>
      <c r="B17" s="134" t="s">
        <v>120</v>
      </c>
      <c r="C17" s="135">
        <v>120</v>
      </c>
      <c r="D17" s="136"/>
      <c r="E17" s="137">
        <v>450</v>
      </c>
      <c r="F17" s="136">
        <v>450</v>
      </c>
      <c r="G17" s="136">
        <f t="shared" si="0"/>
        <v>100</v>
      </c>
      <c r="H17" s="137" t="e">
        <f>F17-#REF!</f>
        <v>#REF!</v>
      </c>
      <c r="I17" s="137">
        <v>140</v>
      </c>
      <c r="J17" s="136">
        <v>140</v>
      </c>
      <c r="K17" s="138">
        <v>261</v>
      </c>
      <c r="L17" s="133">
        <v>100</v>
      </c>
      <c r="M17" s="133"/>
      <c r="N17" s="137">
        <v>140</v>
      </c>
      <c r="O17" s="133"/>
      <c r="P17" s="139"/>
      <c r="Q17" s="140">
        <v>320</v>
      </c>
      <c r="R17" s="139">
        <v>320</v>
      </c>
      <c r="S17" s="141">
        <f t="shared" si="1"/>
        <v>100</v>
      </c>
      <c r="T17" s="141" t="e">
        <f>R17-#REF!</f>
        <v>#REF!</v>
      </c>
      <c r="U17" s="133"/>
      <c r="V17" s="139"/>
      <c r="W17" s="168"/>
      <c r="X17" s="139"/>
      <c r="Y17" s="139"/>
      <c r="Z17" s="170"/>
      <c r="AA17" s="172"/>
      <c r="AB17" s="170">
        <v>19</v>
      </c>
      <c r="AC17" s="146">
        <v>19</v>
      </c>
      <c r="AD17" s="171"/>
      <c r="AE17" s="171"/>
      <c r="AF17" s="171">
        <v>19</v>
      </c>
      <c r="AG17" s="171"/>
      <c r="AH17" s="133"/>
      <c r="AI17" s="133"/>
      <c r="AJ17" s="138">
        <v>10</v>
      </c>
      <c r="AK17" s="133">
        <v>10</v>
      </c>
      <c r="AL17" s="138"/>
      <c r="AM17" s="133"/>
      <c r="AN17" s="133"/>
      <c r="AO17" s="133"/>
      <c r="AP17" s="133"/>
      <c r="AQ17" s="138">
        <v>50</v>
      </c>
      <c r="AR17" s="133">
        <v>80</v>
      </c>
      <c r="AS17" s="133"/>
      <c r="AT17" s="172"/>
      <c r="AU17" s="172"/>
      <c r="AV17" s="147"/>
      <c r="AW17" s="147"/>
      <c r="AX17" s="147"/>
      <c r="AY17" s="147"/>
      <c r="AZ17" s="147"/>
      <c r="BA17" s="147"/>
      <c r="BB17" s="133">
        <v>200</v>
      </c>
      <c r="BC17" s="133">
        <v>150</v>
      </c>
      <c r="BD17" s="133"/>
      <c r="BE17" s="133"/>
      <c r="BF17" s="147"/>
      <c r="BG17" s="147"/>
      <c r="BH17" s="149">
        <v>140</v>
      </c>
      <c r="BI17" s="150">
        <v>140</v>
      </c>
      <c r="BJ17" s="151">
        <f t="shared" si="13"/>
        <v>100</v>
      </c>
      <c r="BK17" s="151">
        <f t="shared" si="2"/>
        <v>0</v>
      </c>
      <c r="BL17" s="149">
        <v>280</v>
      </c>
      <c r="BM17" s="150">
        <v>280</v>
      </c>
      <c r="BN17" s="151">
        <f t="shared" si="14"/>
        <v>100</v>
      </c>
      <c r="BO17" s="151">
        <f t="shared" si="3"/>
        <v>0</v>
      </c>
      <c r="BP17" s="149"/>
      <c r="BQ17" s="150">
        <v>1800</v>
      </c>
      <c r="BR17" s="151"/>
      <c r="BS17" s="151">
        <f t="shared" si="4"/>
        <v>0</v>
      </c>
      <c r="BT17" s="149">
        <v>630</v>
      </c>
      <c r="BU17" s="149">
        <v>850</v>
      </c>
      <c r="BV17" s="150">
        <v>850</v>
      </c>
      <c r="BW17" s="151">
        <f t="shared" si="16"/>
        <v>100</v>
      </c>
      <c r="BX17" s="150">
        <f t="shared" si="5"/>
        <v>0</v>
      </c>
      <c r="BY17" s="150"/>
      <c r="BZ17" s="133">
        <v>100</v>
      </c>
      <c r="CA17" s="133">
        <v>100</v>
      </c>
      <c r="CB17" s="152">
        <f t="shared" si="17"/>
        <v>35.780229261678784</v>
      </c>
      <c r="CC17" s="153">
        <f t="shared" si="18"/>
        <v>0</v>
      </c>
      <c r="CD17" s="153">
        <v>22.4</v>
      </c>
      <c r="CE17" s="175">
        <v>100</v>
      </c>
      <c r="CF17" s="139">
        <v>2</v>
      </c>
      <c r="CG17" s="141">
        <v>100</v>
      </c>
      <c r="CH17" s="139"/>
      <c r="CI17" s="154">
        <v>520</v>
      </c>
      <c r="CJ17" s="155">
        <f t="shared" si="8"/>
        <v>320</v>
      </c>
      <c r="CK17" s="156"/>
      <c r="CL17" s="139">
        <v>50</v>
      </c>
      <c r="CM17" s="139"/>
      <c r="CN17" s="139">
        <v>270</v>
      </c>
      <c r="CO17" s="139">
        <f t="shared" si="9"/>
        <v>20</v>
      </c>
      <c r="CP17" s="139">
        <v>604</v>
      </c>
      <c r="CQ17" s="139">
        <f t="shared" si="10"/>
        <v>75</v>
      </c>
      <c r="CR17" s="157">
        <f t="shared" si="6"/>
        <v>22.37037037037037</v>
      </c>
      <c r="CS17" s="158">
        <v>14</v>
      </c>
      <c r="CT17" s="159">
        <f t="shared" si="7"/>
        <v>61.53846153846154</v>
      </c>
      <c r="CU17" s="160">
        <v>2</v>
      </c>
      <c r="CV17" s="162"/>
      <c r="CW17" s="162"/>
      <c r="CX17" s="160"/>
      <c r="CY17" s="161">
        <v>350</v>
      </c>
      <c r="CZ17" s="160">
        <v>130</v>
      </c>
      <c r="DA17" s="162">
        <f t="shared" si="11"/>
        <v>37.142857142857146</v>
      </c>
      <c r="DB17" s="160">
        <f t="shared" si="12"/>
        <v>18</v>
      </c>
      <c r="DC17" s="158">
        <v>57</v>
      </c>
      <c r="DD17" s="160">
        <v>57</v>
      </c>
      <c r="DE17" s="158">
        <v>80</v>
      </c>
      <c r="DF17" s="160">
        <v>30</v>
      </c>
      <c r="DG17" s="163"/>
      <c r="DH17" s="163"/>
      <c r="DI17" s="164">
        <v>244</v>
      </c>
      <c r="DJ17" s="165">
        <v>10</v>
      </c>
      <c r="DK17" s="165"/>
      <c r="DL17" s="165">
        <v>10</v>
      </c>
      <c r="DM17" s="147">
        <v>100</v>
      </c>
      <c r="DN17" s="147">
        <f>DM17/DL17*10</f>
        <v>100</v>
      </c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H17" s="150">
        <v>140</v>
      </c>
      <c r="EI17" s="147">
        <v>280</v>
      </c>
      <c r="EJ17" s="147">
        <v>1800</v>
      </c>
      <c r="EK17" s="147">
        <v>850</v>
      </c>
      <c r="EL17" s="147">
        <v>250</v>
      </c>
      <c r="EM17" s="147">
        <v>529</v>
      </c>
      <c r="EN17" s="147">
        <v>112</v>
      </c>
    </row>
    <row r="18" spans="1:144" s="167" customFormat="1" ht="29.25" customHeight="1">
      <c r="A18" s="133">
        <v>14</v>
      </c>
      <c r="B18" s="134" t="s">
        <v>121</v>
      </c>
      <c r="C18" s="135">
        <v>335</v>
      </c>
      <c r="D18" s="136"/>
      <c r="E18" s="137">
        <v>1500</v>
      </c>
      <c r="F18" s="136">
        <v>1500</v>
      </c>
      <c r="G18" s="136">
        <f t="shared" si="0"/>
        <v>100</v>
      </c>
      <c r="H18" s="137" t="e">
        <f>F18-#REF!</f>
        <v>#REF!</v>
      </c>
      <c r="I18" s="137">
        <v>2439</v>
      </c>
      <c r="J18" s="136">
        <v>905</v>
      </c>
      <c r="K18" s="138">
        <v>485</v>
      </c>
      <c r="L18" s="133"/>
      <c r="M18" s="133"/>
      <c r="N18" s="137">
        <v>2439</v>
      </c>
      <c r="O18" s="133"/>
      <c r="P18" s="139"/>
      <c r="Q18" s="140">
        <v>1355</v>
      </c>
      <c r="R18" s="139">
        <v>1355</v>
      </c>
      <c r="S18" s="141">
        <f t="shared" si="1"/>
        <v>100</v>
      </c>
      <c r="T18" s="141" t="e">
        <f>R18-#REF!</f>
        <v>#REF!</v>
      </c>
      <c r="U18" s="133"/>
      <c r="V18" s="139"/>
      <c r="W18" s="168"/>
      <c r="X18" s="139"/>
      <c r="Y18" s="139">
        <v>5</v>
      </c>
      <c r="Z18" s="170"/>
      <c r="AA18" s="133"/>
      <c r="AB18" s="170">
        <v>90</v>
      </c>
      <c r="AC18" s="146">
        <v>90</v>
      </c>
      <c r="AD18" s="171">
        <v>90</v>
      </c>
      <c r="AE18" s="171"/>
      <c r="AF18" s="171"/>
      <c r="AG18" s="171"/>
      <c r="AH18" s="133"/>
      <c r="AI18" s="133"/>
      <c r="AJ18" s="138">
        <v>5</v>
      </c>
      <c r="AK18" s="133">
        <v>5</v>
      </c>
      <c r="AL18" s="138"/>
      <c r="AM18" s="133"/>
      <c r="AN18" s="133"/>
      <c r="AO18" s="133"/>
      <c r="AP18" s="133"/>
      <c r="AQ18" s="138">
        <v>600</v>
      </c>
      <c r="AR18" s="133">
        <v>441</v>
      </c>
      <c r="AS18" s="133"/>
      <c r="AT18" s="133"/>
      <c r="AU18" s="133"/>
      <c r="AV18" s="147"/>
      <c r="AW18" s="147"/>
      <c r="AX18" s="147"/>
      <c r="AY18" s="147"/>
      <c r="AZ18" s="147"/>
      <c r="BA18" s="147"/>
      <c r="BB18" s="133">
        <v>145</v>
      </c>
      <c r="BC18" s="133">
        <v>165</v>
      </c>
      <c r="BD18" s="133"/>
      <c r="BE18" s="133"/>
      <c r="BF18" s="147">
        <v>5</v>
      </c>
      <c r="BG18" s="147"/>
      <c r="BH18" s="149">
        <v>2359</v>
      </c>
      <c r="BI18" s="150">
        <v>2359</v>
      </c>
      <c r="BJ18" s="151">
        <f t="shared" si="13"/>
        <v>100</v>
      </c>
      <c r="BK18" s="151">
        <f t="shared" si="2"/>
        <v>0</v>
      </c>
      <c r="BL18" s="149">
        <v>680</v>
      </c>
      <c r="BM18" s="150">
        <v>750</v>
      </c>
      <c r="BN18" s="151">
        <f t="shared" si="14"/>
        <v>110.29411764705883</v>
      </c>
      <c r="BO18" s="151">
        <f t="shared" si="3"/>
        <v>0</v>
      </c>
      <c r="BP18" s="149">
        <v>1300</v>
      </c>
      <c r="BQ18" s="150">
        <v>1385</v>
      </c>
      <c r="BR18" s="151">
        <f t="shared" si="15"/>
        <v>106.53846153846153</v>
      </c>
      <c r="BS18" s="151">
        <f t="shared" si="4"/>
        <v>0</v>
      </c>
      <c r="BT18" s="149">
        <v>2800</v>
      </c>
      <c r="BU18" s="149">
        <v>3700</v>
      </c>
      <c r="BV18" s="150">
        <v>3817</v>
      </c>
      <c r="BW18" s="151">
        <f>BV18/BU18*100</f>
        <v>103.16216216216216</v>
      </c>
      <c r="BX18" s="150">
        <f t="shared" si="5"/>
        <v>0</v>
      </c>
      <c r="BY18" s="150">
        <v>677</v>
      </c>
      <c r="BZ18" s="133"/>
      <c r="CA18" s="133"/>
      <c r="CB18" s="152">
        <f t="shared" si="17"/>
        <v>24.812480639801752</v>
      </c>
      <c r="CC18" s="153">
        <f t="shared" si="18"/>
        <v>0</v>
      </c>
      <c r="CD18" s="153">
        <v>22</v>
      </c>
      <c r="CE18" s="139">
        <v>500</v>
      </c>
      <c r="CF18" s="139">
        <v>1</v>
      </c>
      <c r="CG18" s="141">
        <v>500</v>
      </c>
      <c r="CH18" s="139">
        <v>465</v>
      </c>
      <c r="CI18" s="154">
        <v>1800</v>
      </c>
      <c r="CJ18" s="155">
        <f t="shared" si="8"/>
        <v>645</v>
      </c>
      <c r="CK18" s="180"/>
      <c r="CL18" s="139">
        <v>87</v>
      </c>
      <c r="CM18" s="139"/>
      <c r="CN18" s="139">
        <v>558</v>
      </c>
      <c r="CO18" s="139">
        <f t="shared" si="9"/>
        <v>44</v>
      </c>
      <c r="CP18" s="139">
        <v>985</v>
      </c>
      <c r="CQ18" s="139">
        <f t="shared" si="10"/>
        <v>73</v>
      </c>
      <c r="CR18" s="157">
        <f t="shared" si="6"/>
        <v>17.65232974910394</v>
      </c>
      <c r="CS18" s="158">
        <v>58</v>
      </c>
      <c r="CT18" s="159">
        <f t="shared" si="7"/>
        <v>35.833333333333336</v>
      </c>
      <c r="CU18" s="160">
        <v>4</v>
      </c>
      <c r="CV18" s="160"/>
      <c r="CW18" s="160"/>
      <c r="CX18" s="160"/>
      <c r="CY18" s="161">
        <v>1500</v>
      </c>
      <c r="CZ18" s="160">
        <v>234</v>
      </c>
      <c r="DA18" s="162">
        <f t="shared" si="11"/>
        <v>15.6</v>
      </c>
      <c r="DB18" s="160">
        <f t="shared" si="12"/>
        <v>10</v>
      </c>
      <c r="DC18" s="158">
        <v>110</v>
      </c>
      <c r="DD18" s="160"/>
      <c r="DE18" s="158">
        <v>337</v>
      </c>
      <c r="DF18" s="160">
        <v>45</v>
      </c>
      <c r="DG18" s="163"/>
      <c r="DH18" s="163"/>
      <c r="DI18" s="164">
        <v>534</v>
      </c>
      <c r="DJ18" s="165">
        <v>20</v>
      </c>
      <c r="DK18" s="147"/>
      <c r="DL18" s="165">
        <v>20</v>
      </c>
      <c r="DM18" s="147">
        <v>300</v>
      </c>
      <c r="DN18" s="147">
        <f>DM18/DL18*10</f>
        <v>150</v>
      </c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H18" s="150">
        <v>2359</v>
      </c>
      <c r="EI18" s="147">
        <v>750</v>
      </c>
      <c r="EJ18" s="147">
        <v>1385</v>
      </c>
      <c r="EK18" s="147">
        <v>3817</v>
      </c>
      <c r="EL18" s="147">
        <v>514</v>
      </c>
      <c r="EM18" s="147">
        <v>912</v>
      </c>
      <c r="EN18" s="147">
        <v>224</v>
      </c>
    </row>
    <row r="19" spans="1:144" s="167" customFormat="1" ht="29.25" customHeight="1">
      <c r="A19" s="133">
        <v>15</v>
      </c>
      <c r="B19" s="134" t="s">
        <v>122</v>
      </c>
      <c r="C19" s="135">
        <v>50</v>
      </c>
      <c r="D19" s="136"/>
      <c r="E19" s="137">
        <v>260</v>
      </c>
      <c r="F19" s="136">
        <v>260</v>
      </c>
      <c r="G19" s="136">
        <f t="shared" si="0"/>
        <v>100</v>
      </c>
      <c r="H19" s="137" t="e">
        <f>F19-#REF!</f>
        <v>#REF!</v>
      </c>
      <c r="I19" s="137">
        <v>352</v>
      </c>
      <c r="J19" s="136">
        <v>352</v>
      </c>
      <c r="K19" s="138">
        <v>67</v>
      </c>
      <c r="L19" s="133">
        <v>67</v>
      </c>
      <c r="M19" s="133"/>
      <c r="N19" s="137">
        <v>352</v>
      </c>
      <c r="O19" s="133"/>
      <c r="P19" s="139"/>
      <c r="Q19" s="140">
        <v>220</v>
      </c>
      <c r="R19" s="139">
        <v>220</v>
      </c>
      <c r="S19" s="141">
        <f t="shared" si="1"/>
        <v>100</v>
      </c>
      <c r="T19" s="141" t="e">
        <f>R19-#REF!</f>
        <v>#REF!</v>
      </c>
      <c r="U19" s="133"/>
      <c r="V19" s="139"/>
      <c r="W19" s="168"/>
      <c r="X19" s="139"/>
      <c r="Y19" s="139"/>
      <c r="Z19" s="170"/>
      <c r="AA19" s="133"/>
      <c r="AB19" s="170">
        <v>113</v>
      </c>
      <c r="AC19" s="146">
        <v>70</v>
      </c>
      <c r="AD19" s="171"/>
      <c r="AE19" s="171"/>
      <c r="AF19" s="171">
        <v>70</v>
      </c>
      <c r="AG19" s="171"/>
      <c r="AH19" s="133"/>
      <c r="AI19" s="133"/>
      <c r="AJ19" s="138"/>
      <c r="AK19" s="133"/>
      <c r="AL19" s="138"/>
      <c r="AM19" s="133"/>
      <c r="AN19" s="133"/>
      <c r="AO19" s="133"/>
      <c r="AP19" s="133"/>
      <c r="AQ19" s="138">
        <v>50</v>
      </c>
      <c r="AR19" s="133">
        <v>50</v>
      </c>
      <c r="AS19" s="133"/>
      <c r="AT19" s="133"/>
      <c r="AU19" s="133"/>
      <c r="AV19" s="147"/>
      <c r="AW19" s="147"/>
      <c r="AX19" s="147"/>
      <c r="AY19" s="147"/>
      <c r="AZ19" s="147"/>
      <c r="BA19" s="147"/>
      <c r="BB19" s="133"/>
      <c r="BC19" s="133"/>
      <c r="BD19" s="133"/>
      <c r="BE19" s="133"/>
      <c r="BF19" s="147"/>
      <c r="BG19" s="147"/>
      <c r="BH19" s="149">
        <v>352</v>
      </c>
      <c r="BI19" s="150">
        <v>352</v>
      </c>
      <c r="BJ19" s="151">
        <f t="shared" si="13"/>
        <v>100</v>
      </c>
      <c r="BK19" s="151">
        <f t="shared" si="2"/>
        <v>0</v>
      </c>
      <c r="BL19" s="149">
        <v>280</v>
      </c>
      <c r="BM19" s="150">
        <v>282</v>
      </c>
      <c r="BN19" s="151">
        <f t="shared" si="14"/>
        <v>100.71428571428571</v>
      </c>
      <c r="BO19" s="151">
        <f t="shared" si="3"/>
        <v>0</v>
      </c>
      <c r="BP19" s="149">
        <v>400</v>
      </c>
      <c r="BQ19" s="150">
        <v>406</v>
      </c>
      <c r="BR19" s="151">
        <f t="shared" si="15"/>
        <v>101.49999999999999</v>
      </c>
      <c r="BS19" s="151">
        <f t="shared" si="4"/>
        <v>0</v>
      </c>
      <c r="BT19" s="149">
        <v>1800</v>
      </c>
      <c r="BU19" s="149">
        <v>2400</v>
      </c>
      <c r="BV19" s="150">
        <v>2888</v>
      </c>
      <c r="BW19" s="151">
        <f t="shared" si="16"/>
        <v>120.33333333333334</v>
      </c>
      <c r="BX19" s="150">
        <f t="shared" si="5"/>
        <v>0</v>
      </c>
      <c r="BY19" s="150"/>
      <c r="BZ19" s="133"/>
      <c r="CA19" s="133"/>
      <c r="CB19" s="152">
        <f t="shared" si="17"/>
        <v>30.64472630173565</v>
      </c>
      <c r="CC19" s="153">
        <f t="shared" si="18"/>
        <v>0</v>
      </c>
      <c r="CD19" s="153">
        <v>16.8</v>
      </c>
      <c r="CE19" s="139">
        <v>60</v>
      </c>
      <c r="CF19" s="139"/>
      <c r="CG19" s="141">
        <v>60</v>
      </c>
      <c r="CH19" s="139"/>
      <c r="CI19" s="154">
        <v>287</v>
      </c>
      <c r="CJ19" s="155">
        <f t="shared" si="8"/>
        <v>65</v>
      </c>
      <c r="CK19" s="181"/>
      <c r="CL19" s="139">
        <v>40</v>
      </c>
      <c r="CM19" s="139"/>
      <c r="CN19" s="139">
        <v>25</v>
      </c>
      <c r="CO19" s="139">
        <f t="shared" si="9"/>
        <v>15</v>
      </c>
      <c r="CP19" s="139">
        <v>25</v>
      </c>
      <c r="CQ19" s="139">
        <f t="shared" si="10"/>
        <v>10</v>
      </c>
      <c r="CR19" s="157">
        <f t="shared" si="6"/>
        <v>10</v>
      </c>
      <c r="CS19" s="158"/>
      <c r="CT19" s="159">
        <f t="shared" si="7"/>
        <v>22.64808362369338</v>
      </c>
      <c r="CU19" s="182">
        <v>1</v>
      </c>
      <c r="CV19" s="162"/>
      <c r="CW19" s="162"/>
      <c r="CX19" s="160"/>
      <c r="CY19" s="161">
        <v>300</v>
      </c>
      <c r="CZ19" s="173"/>
      <c r="DA19" s="162">
        <f t="shared" si="11"/>
        <v>0</v>
      </c>
      <c r="DB19" s="160">
        <f t="shared" si="12"/>
        <v>0</v>
      </c>
      <c r="DC19" s="158">
        <v>12</v>
      </c>
      <c r="DD19" s="160"/>
      <c r="DE19" s="158">
        <v>70</v>
      </c>
      <c r="DF19" s="160"/>
      <c r="DG19" s="163"/>
      <c r="DH19" s="163"/>
      <c r="DI19" s="164">
        <v>214</v>
      </c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H19" s="150">
        <v>352</v>
      </c>
      <c r="EI19" s="147">
        <v>282</v>
      </c>
      <c r="EJ19" s="147">
        <v>406</v>
      </c>
      <c r="EK19" s="147">
        <v>2888</v>
      </c>
      <c r="EL19" s="147">
        <v>10</v>
      </c>
      <c r="EM19" s="147">
        <v>15</v>
      </c>
      <c r="EN19" s="147"/>
    </row>
    <row r="20" spans="1:144" s="167" customFormat="1" ht="29.25" customHeight="1">
      <c r="A20" s="133">
        <v>16</v>
      </c>
      <c r="B20" s="134" t="s">
        <v>123</v>
      </c>
      <c r="C20" s="135"/>
      <c r="D20" s="136"/>
      <c r="E20" s="137">
        <v>385</v>
      </c>
      <c r="F20" s="136">
        <v>385</v>
      </c>
      <c r="G20" s="136">
        <f t="shared" si="0"/>
        <v>100</v>
      </c>
      <c r="H20" s="137" t="e">
        <f>F20-#REF!</f>
        <v>#REF!</v>
      </c>
      <c r="I20" s="137">
        <v>122</v>
      </c>
      <c r="J20" s="136">
        <v>122</v>
      </c>
      <c r="K20" s="138">
        <v>96</v>
      </c>
      <c r="L20" s="133">
        <v>40</v>
      </c>
      <c r="M20" s="133"/>
      <c r="N20" s="137">
        <v>122</v>
      </c>
      <c r="O20" s="133"/>
      <c r="P20" s="133"/>
      <c r="Q20" s="140">
        <v>154</v>
      </c>
      <c r="R20" s="139">
        <v>154</v>
      </c>
      <c r="S20" s="141">
        <f t="shared" si="1"/>
        <v>100</v>
      </c>
      <c r="T20" s="141" t="e">
        <f>R20-#REF!</f>
        <v>#REF!</v>
      </c>
      <c r="U20" s="133"/>
      <c r="V20" s="139"/>
      <c r="W20" s="168"/>
      <c r="X20" s="139"/>
      <c r="Y20" s="139"/>
      <c r="Z20" s="170"/>
      <c r="AA20" s="133"/>
      <c r="AB20" s="170">
        <v>130</v>
      </c>
      <c r="AC20" s="177">
        <v>150</v>
      </c>
      <c r="AD20" s="171">
        <v>20</v>
      </c>
      <c r="AE20" s="171"/>
      <c r="AF20" s="171">
        <v>130</v>
      </c>
      <c r="AG20" s="171"/>
      <c r="AH20" s="133"/>
      <c r="AI20" s="133"/>
      <c r="AJ20" s="138"/>
      <c r="AK20" s="133"/>
      <c r="AL20" s="138"/>
      <c r="AM20" s="133"/>
      <c r="AN20" s="133"/>
      <c r="AO20" s="133"/>
      <c r="AP20" s="133"/>
      <c r="AQ20" s="138">
        <v>50</v>
      </c>
      <c r="AR20" s="133">
        <v>48</v>
      </c>
      <c r="AS20" s="133"/>
      <c r="AT20" s="133"/>
      <c r="AU20" s="133"/>
      <c r="AV20" s="147"/>
      <c r="AW20" s="147"/>
      <c r="AX20" s="148"/>
      <c r="AY20" s="147"/>
      <c r="AZ20" s="147"/>
      <c r="BA20" s="147"/>
      <c r="BB20" s="133"/>
      <c r="BC20" s="133">
        <v>67</v>
      </c>
      <c r="BD20" s="133"/>
      <c r="BE20" s="133"/>
      <c r="BF20" s="147"/>
      <c r="BG20" s="147"/>
      <c r="BH20" s="149">
        <v>122</v>
      </c>
      <c r="BI20" s="150">
        <v>122</v>
      </c>
      <c r="BJ20" s="151">
        <f t="shared" si="13"/>
        <v>100</v>
      </c>
      <c r="BK20" s="151">
        <f t="shared" si="2"/>
        <v>0</v>
      </c>
      <c r="BL20" s="149">
        <v>280</v>
      </c>
      <c r="BM20" s="150">
        <v>201</v>
      </c>
      <c r="BN20" s="151">
        <f t="shared" si="14"/>
        <v>71.78571428571429</v>
      </c>
      <c r="BO20" s="151">
        <f t="shared" si="3"/>
        <v>0</v>
      </c>
      <c r="BP20" s="149"/>
      <c r="BQ20" s="150"/>
      <c r="BR20" s="151"/>
      <c r="BS20" s="151">
        <f t="shared" si="4"/>
        <v>0</v>
      </c>
      <c r="BT20" s="149">
        <v>1200</v>
      </c>
      <c r="BU20" s="149">
        <v>1500</v>
      </c>
      <c r="BV20" s="150">
        <v>1960</v>
      </c>
      <c r="BW20" s="151">
        <f t="shared" si="16"/>
        <v>130.66666666666666</v>
      </c>
      <c r="BX20" s="150">
        <f t="shared" si="5"/>
        <v>330</v>
      </c>
      <c r="BY20" s="150"/>
      <c r="BZ20" s="133">
        <v>15</v>
      </c>
      <c r="CA20" s="133">
        <v>12</v>
      </c>
      <c r="CB20" s="152">
        <f t="shared" si="17"/>
        <v>14.859467132561692</v>
      </c>
      <c r="CC20" s="153">
        <f t="shared" si="18"/>
        <v>1.75022618787633</v>
      </c>
      <c r="CD20" s="153">
        <v>4.9</v>
      </c>
      <c r="CE20" s="139">
        <v>90</v>
      </c>
      <c r="CF20" s="139">
        <v>1</v>
      </c>
      <c r="CG20" s="141">
        <v>100</v>
      </c>
      <c r="CH20" s="139"/>
      <c r="CI20" s="154">
        <v>355</v>
      </c>
      <c r="CJ20" s="155">
        <f t="shared" si="8"/>
        <v>226</v>
      </c>
      <c r="CK20" s="181"/>
      <c r="CL20" s="139">
        <v>195</v>
      </c>
      <c r="CM20" s="139"/>
      <c r="CN20" s="139">
        <v>31</v>
      </c>
      <c r="CO20" s="139">
        <f t="shared" si="9"/>
        <v>9</v>
      </c>
      <c r="CP20" s="139">
        <v>59</v>
      </c>
      <c r="CQ20" s="139">
        <f t="shared" si="10"/>
        <v>16</v>
      </c>
      <c r="CR20" s="157">
        <f t="shared" si="6"/>
        <v>19.032258064516128</v>
      </c>
      <c r="CS20" s="158"/>
      <c r="CT20" s="159">
        <f t="shared" si="7"/>
        <v>63.66197183098592</v>
      </c>
      <c r="CU20" s="160">
        <v>1</v>
      </c>
      <c r="CV20" s="162"/>
      <c r="CW20" s="162"/>
      <c r="CX20" s="160"/>
      <c r="CY20" s="161">
        <v>280</v>
      </c>
      <c r="CZ20" s="161">
        <v>46</v>
      </c>
      <c r="DA20" s="162">
        <f t="shared" si="11"/>
        <v>16.428571428571427</v>
      </c>
      <c r="DB20" s="160">
        <f t="shared" si="12"/>
        <v>6</v>
      </c>
      <c r="DC20" s="158">
        <v>22</v>
      </c>
      <c r="DD20" s="183"/>
      <c r="DE20" s="158">
        <v>40</v>
      </c>
      <c r="DF20" s="160"/>
      <c r="DG20" s="163"/>
      <c r="DH20" s="163"/>
      <c r="DI20" s="164">
        <v>241</v>
      </c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H20" s="150">
        <v>122</v>
      </c>
      <c r="EI20" s="147">
        <v>201</v>
      </c>
      <c r="EJ20" s="147"/>
      <c r="EK20" s="147">
        <v>1630</v>
      </c>
      <c r="EL20" s="147">
        <v>22</v>
      </c>
      <c r="EM20" s="147">
        <v>43</v>
      </c>
      <c r="EN20" s="147">
        <v>40</v>
      </c>
    </row>
    <row r="21" spans="1:144" s="167" customFormat="1" ht="29.25" customHeight="1">
      <c r="A21" s="133">
        <v>17</v>
      </c>
      <c r="B21" s="184" t="s">
        <v>124</v>
      </c>
      <c r="C21" s="135"/>
      <c r="D21" s="136"/>
      <c r="E21" s="137">
        <v>100</v>
      </c>
      <c r="F21" s="136">
        <v>100</v>
      </c>
      <c r="G21" s="136">
        <f t="shared" si="0"/>
        <v>100</v>
      </c>
      <c r="H21" s="137" t="e">
        <f>F21-#REF!</f>
        <v>#REF!</v>
      </c>
      <c r="I21" s="137">
        <v>0</v>
      </c>
      <c r="J21" s="136"/>
      <c r="K21" s="138">
        <v>0</v>
      </c>
      <c r="L21" s="133"/>
      <c r="M21" s="133"/>
      <c r="N21" s="137">
        <v>0</v>
      </c>
      <c r="O21" s="133"/>
      <c r="P21" s="133"/>
      <c r="Q21" s="140">
        <v>100</v>
      </c>
      <c r="R21" s="139">
        <v>100</v>
      </c>
      <c r="S21" s="141">
        <f t="shared" si="1"/>
        <v>100</v>
      </c>
      <c r="T21" s="141" t="e">
        <f>R21-#REF!</f>
        <v>#REF!</v>
      </c>
      <c r="U21" s="133"/>
      <c r="V21" s="139"/>
      <c r="W21" s="168"/>
      <c r="X21" s="139"/>
      <c r="Y21" s="139"/>
      <c r="Z21" s="170"/>
      <c r="AA21" s="133"/>
      <c r="AB21" s="170">
        <v>0</v>
      </c>
      <c r="AC21" s="146"/>
      <c r="AD21" s="171"/>
      <c r="AE21" s="171"/>
      <c r="AF21" s="171"/>
      <c r="AG21" s="171"/>
      <c r="AH21" s="133"/>
      <c r="AI21" s="133"/>
      <c r="AJ21" s="138"/>
      <c r="AK21" s="133"/>
      <c r="AL21" s="138"/>
      <c r="AM21" s="133"/>
      <c r="AN21" s="133"/>
      <c r="AO21" s="133"/>
      <c r="AP21" s="133"/>
      <c r="AQ21" s="138">
        <v>0</v>
      </c>
      <c r="AR21" s="172"/>
      <c r="AS21" s="133"/>
      <c r="AT21" s="133"/>
      <c r="AU21" s="133"/>
      <c r="AV21" s="147"/>
      <c r="AW21" s="147"/>
      <c r="AX21" s="147"/>
      <c r="AY21" s="147"/>
      <c r="AZ21" s="147"/>
      <c r="BA21" s="147"/>
      <c r="BB21" s="133"/>
      <c r="BC21" s="133"/>
      <c r="BD21" s="133"/>
      <c r="BE21" s="133"/>
      <c r="BF21" s="147"/>
      <c r="BG21" s="147"/>
      <c r="BH21" s="149"/>
      <c r="BI21" s="150"/>
      <c r="BJ21" s="151"/>
      <c r="BK21" s="151">
        <f t="shared" si="2"/>
        <v>0</v>
      </c>
      <c r="BL21" s="149"/>
      <c r="BM21" s="150"/>
      <c r="BN21" s="151"/>
      <c r="BO21" s="151">
        <f t="shared" si="3"/>
        <v>0</v>
      </c>
      <c r="BP21" s="149"/>
      <c r="BQ21" s="150"/>
      <c r="BR21" s="151"/>
      <c r="BS21" s="151">
        <f t="shared" si="4"/>
        <v>0</v>
      </c>
      <c r="BT21" s="149"/>
      <c r="BU21" s="149"/>
      <c r="BV21" s="150"/>
      <c r="BW21" s="151"/>
      <c r="BX21" s="150">
        <f t="shared" si="5"/>
        <v>0</v>
      </c>
      <c r="BY21" s="150"/>
      <c r="BZ21" s="133"/>
      <c r="CA21" s="133"/>
      <c r="CB21" s="152"/>
      <c r="CC21" s="153"/>
      <c r="CD21" s="153"/>
      <c r="CE21" s="139"/>
      <c r="CF21" s="139"/>
      <c r="CG21" s="141"/>
      <c r="CH21" s="139"/>
      <c r="CI21" s="154">
        <v>100</v>
      </c>
      <c r="CJ21" s="155">
        <f t="shared" si="8"/>
        <v>100</v>
      </c>
      <c r="CK21" s="180"/>
      <c r="CL21" s="153"/>
      <c r="CM21" s="139"/>
      <c r="CN21" s="139">
        <v>100</v>
      </c>
      <c r="CO21" s="139">
        <f t="shared" si="9"/>
        <v>0</v>
      </c>
      <c r="CP21" s="139">
        <v>200</v>
      </c>
      <c r="CQ21" s="139">
        <f t="shared" si="10"/>
        <v>0</v>
      </c>
      <c r="CR21" s="157">
        <f t="shared" si="6"/>
        <v>20</v>
      </c>
      <c r="CS21" s="158"/>
      <c r="CT21" s="158">
        <f t="shared" si="7"/>
        <v>100</v>
      </c>
      <c r="CU21" s="160"/>
      <c r="CV21" s="160"/>
      <c r="CW21" s="160"/>
      <c r="CX21" s="160"/>
      <c r="CY21" s="161">
        <v>0</v>
      </c>
      <c r="CZ21" s="173"/>
      <c r="DA21" s="162"/>
      <c r="DB21" s="160">
        <f t="shared" si="12"/>
        <v>0</v>
      </c>
      <c r="DC21" s="158">
        <v>22</v>
      </c>
      <c r="DD21" s="160"/>
      <c r="DE21" s="158"/>
      <c r="DF21" s="160"/>
      <c r="DG21" s="163"/>
      <c r="DH21" s="163"/>
      <c r="DI21" s="164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H21" s="150"/>
      <c r="EI21" s="147"/>
      <c r="EJ21" s="147"/>
      <c r="EK21" s="147"/>
      <c r="EL21" s="147">
        <v>100</v>
      </c>
      <c r="EM21" s="147">
        <v>200</v>
      </c>
      <c r="EN21" s="147"/>
    </row>
    <row r="22" spans="1:144" s="167" customFormat="1" ht="29.25" customHeight="1">
      <c r="A22" s="133">
        <v>18</v>
      </c>
      <c r="B22" s="184" t="s">
        <v>125</v>
      </c>
      <c r="C22" s="135"/>
      <c r="D22" s="136"/>
      <c r="E22" s="137">
        <v>115</v>
      </c>
      <c r="F22" s="136">
        <v>115</v>
      </c>
      <c r="G22" s="136">
        <f t="shared" si="0"/>
        <v>100</v>
      </c>
      <c r="H22" s="137" t="e">
        <f>F22-#REF!</f>
        <v>#REF!</v>
      </c>
      <c r="I22" s="137">
        <v>0</v>
      </c>
      <c r="J22" s="136"/>
      <c r="K22" s="138">
        <v>0</v>
      </c>
      <c r="L22" s="133"/>
      <c r="M22" s="133"/>
      <c r="N22" s="137">
        <v>0</v>
      </c>
      <c r="O22" s="133"/>
      <c r="P22" s="133"/>
      <c r="Q22" s="140">
        <v>115</v>
      </c>
      <c r="R22" s="139">
        <v>115</v>
      </c>
      <c r="S22" s="141">
        <f t="shared" si="1"/>
        <v>100</v>
      </c>
      <c r="T22" s="141" t="e">
        <f>R22-#REF!</f>
        <v>#REF!</v>
      </c>
      <c r="U22" s="133"/>
      <c r="V22" s="153"/>
      <c r="W22" s="168"/>
      <c r="X22" s="153"/>
      <c r="Y22" s="139">
        <v>0</v>
      </c>
      <c r="Z22" s="170"/>
      <c r="AA22" s="133"/>
      <c r="AB22" s="170">
        <v>0</v>
      </c>
      <c r="AC22" s="146"/>
      <c r="AD22" s="171"/>
      <c r="AE22" s="171"/>
      <c r="AF22" s="171"/>
      <c r="AG22" s="171"/>
      <c r="AH22" s="133"/>
      <c r="AI22" s="133"/>
      <c r="AJ22" s="138"/>
      <c r="AK22" s="133"/>
      <c r="AL22" s="138"/>
      <c r="AM22" s="133"/>
      <c r="AN22" s="133"/>
      <c r="AO22" s="133"/>
      <c r="AP22" s="133"/>
      <c r="AQ22" s="138">
        <v>0</v>
      </c>
      <c r="AR22" s="172"/>
      <c r="AS22" s="133"/>
      <c r="AT22" s="133"/>
      <c r="AU22" s="133"/>
      <c r="AV22" s="147"/>
      <c r="AW22" s="147"/>
      <c r="AX22" s="147"/>
      <c r="AY22" s="147"/>
      <c r="AZ22" s="147"/>
      <c r="BA22" s="147"/>
      <c r="BB22" s="133"/>
      <c r="BC22" s="133"/>
      <c r="BD22" s="133"/>
      <c r="BE22" s="133"/>
      <c r="BF22" s="147"/>
      <c r="BG22" s="147"/>
      <c r="BH22" s="149"/>
      <c r="BI22" s="150"/>
      <c r="BJ22" s="151"/>
      <c r="BK22" s="151">
        <f t="shared" si="2"/>
        <v>0</v>
      </c>
      <c r="BL22" s="149"/>
      <c r="BM22" s="150"/>
      <c r="BN22" s="151"/>
      <c r="BO22" s="151">
        <f t="shared" si="3"/>
        <v>0</v>
      </c>
      <c r="BP22" s="149"/>
      <c r="BQ22" s="150"/>
      <c r="BR22" s="151"/>
      <c r="BS22" s="151">
        <f t="shared" si="4"/>
        <v>0</v>
      </c>
      <c r="BT22" s="149"/>
      <c r="BU22" s="149"/>
      <c r="BV22" s="150"/>
      <c r="BW22" s="151"/>
      <c r="BX22" s="150">
        <f t="shared" si="5"/>
        <v>0</v>
      </c>
      <c r="BY22" s="150"/>
      <c r="BZ22" s="133"/>
      <c r="CA22" s="133"/>
      <c r="CB22" s="152"/>
      <c r="CC22" s="153"/>
      <c r="CD22" s="153"/>
      <c r="CE22" s="153"/>
      <c r="CF22" s="139"/>
      <c r="CG22" s="152"/>
      <c r="CH22" s="153"/>
      <c r="CI22" s="154">
        <v>115</v>
      </c>
      <c r="CJ22" s="155">
        <f t="shared" si="8"/>
        <v>91</v>
      </c>
      <c r="CK22" s="181"/>
      <c r="CL22" s="139">
        <v>65</v>
      </c>
      <c r="CM22" s="139"/>
      <c r="CN22" s="139">
        <v>26</v>
      </c>
      <c r="CO22" s="139">
        <f t="shared" si="9"/>
        <v>10</v>
      </c>
      <c r="CP22" s="139">
        <v>78</v>
      </c>
      <c r="CQ22" s="139">
        <f t="shared" si="10"/>
        <v>30</v>
      </c>
      <c r="CR22" s="157">
        <f t="shared" si="6"/>
        <v>30</v>
      </c>
      <c r="CS22" s="158"/>
      <c r="CT22" s="159">
        <f t="shared" si="7"/>
        <v>79.13043478260869</v>
      </c>
      <c r="CU22" s="160">
        <v>1</v>
      </c>
      <c r="CV22" s="162"/>
      <c r="CW22" s="162"/>
      <c r="CX22" s="160"/>
      <c r="CY22" s="161">
        <v>115</v>
      </c>
      <c r="CZ22" s="160">
        <v>65</v>
      </c>
      <c r="DA22" s="162">
        <f t="shared" si="11"/>
        <v>56.52173913043478</v>
      </c>
      <c r="DB22" s="160">
        <f t="shared" si="12"/>
        <v>0</v>
      </c>
      <c r="DC22" s="159"/>
      <c r="DD22" s="162"/>
      <c r="DE22" s="158">
        <v>25</v>
      </c>
      <c r="DF22" s="160"/>
      <c r="DG22" s="163"/>
      <c r="DH22" s="163"/>
      <c r="DI22" s="164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H22" s="150"/>
      <c r="EI22" s="147"/>
      <c r="EJ22" s="147"/>
      <c r="EK22" s="147"/>
      <c r="EL22" s="147">
        <v>16</v>
      </c>
      <c r="EM22" s="147">
        <v>48</v>
      </c>
      <c r="EN22" s="147">
        <v>65</v>
      </c>
    </row>
    <row r="23" spans="1:144" s="167" customFormat="1" ht="29.25" customHeight="1">
      <c r="A23" s="133">
        <v>19</v>
      </c>
      <c r="B23" s="184" t="s">
        <v>126</v>
      </c>
      <c r="C23" s="135"/>
      <c r="D23" s="136"/>
      <c r="E23" s="137">
        <v>410</v>
      </c>
      <c r="F23" s="136">
        <v>410</v>
      </c>
      <c r="G23" s="136">
        <f t="shared" si="0"/>
        <v>100</v>
      </c>
      <c r="H23" s="137" t="e">
        <f>F23-#REF!</f>
        <v>#REF!</v>
      </c>
      <c r="I23" s="137">
        <v>726</v>
      </c>
      <c r="J23" s="136">
        <v>40</v>
      </c>
      <c r="K23" s="138">
        <v>0</v>
      </c>
      <c r="L23" s="133"/>
      <c r="M23" s="133"/>
      <c r="N23" s="137">
        <v>726</v>
      </c>
      <c r="O23" s="133"/>
      <c r="P23" s="133"/>
      <c r="Q23" s="140">
        <v>250</v>
      </c>
      <c r="R23" s="139">
        <v>250</v>
      </c>
      <c r="S23" s="141">
        <f t="shared" si="1"/>
        <v>100</v>
      </c>
      <c r="T23" s="141" t="e">
        <f>R23-#REF!</f>
        <v>#REF!</v>
      </c>
      <c r="U23" s="133"/>
      <c r="V23" s="139"/>
      <c r="W23" s="139"/>
      <c r="X23" s="139"/>
      <c r="Y23" s="139">
        <v>0</v>
      </c>
      <c r="Z23" s="138"/>
      <c r="AA23" s="133"/>
      <c r="AB23" s="170">
        <v>20</v>
      </c>
      <c r="AC23" s="146">
        <v>20</v>
      </c>
      <c r="AD23" s="171"/>
      <c r="AE23" s="171"/>
      <c r="AF23" s="171"/>
      <c r="AG23" s="171"/>
      <c r="AH23" s="133"/>
      <c r="AI23" s="133"/>
      <c r="AJ23" s="138">
        <v>150</v>
      </c>
      <c r="AK23" s="185">
        <v>155</v>
      </c>
      <c r="AL23" s="138"/>
      <c r="AM23" s="133">
        <v>5</v>
      </c>
      <c r="AN23" s="133"/>
      <c r="AO23" s="133">
        <v>5</v>
      </c>
      <c r="AP23" s="133"/>
      <c r="AQ23" s="138">
        <v>150</v>
      </c>
      <c r="AR23" s="133">
        <v>150</v>
      </c>
      <c r="AS23" s="133"/>
      <c r="AT23" s="133"/>
      <c r="AU23" s="133"/>
      <c r="AV23" s="147"/>
      <c r="AW23" s="147"/>
      <c r="AX23" s="147"/>
      <c r="AY23" s="147"/>
      <c r="AZ23" s="147"/>
      <c r="BA23" s="147"/>
      <c r="BB23" s="133"/>
      <c r="BC23" s="133">
        <v>150</v>
      </c>
      <c r="BD23" s="133"/>
      <c r="BE23" s="133"/>
      <c r="BF23" s="133">
        <v>155</v>
      </c>
      <c r="BG23" s="147"/>
      <c r="BH23" s="149">
        <v>726</v>
      </c>
      <c r="BI23" s="150">
        <v>726</v>
      </c>
      <c r="BJ23" s="151">
        <f>BI23/BH23*100</f>
        <v>100</v>
      </c>
      <c r="BK23" s="151">
        <f t="shared" si="2"/>
        <v>0</v>
      </c>
      <c r="BL23" s="149"/>
      <c r="BM23" s="150">
        <v>100</v>
      </c>
      <c r="BN23" s="151"/>
      <c r="BO23" s="151">
        <f t="shared" si="3"/>
        <v>0</v>
      </c>
      <c r="BP23" s="149"/>
      <c r="BQ23" s="150"/>
      <c r="BR23" s="151"/>
      <c r="BS23" s="151">
        <f t="shared" si="4"/>
        <v>0</v>
      </c>
      <c r="BT23" s="149"/>
      <c r="BU23" s="149"/>
      <c r="BV23" s="150"/>
      <c r="BW23" s="151"/>
      <c r="BX23" s="150">
        <f t="shared" si="5"/>
        <v>0</v>
      </c>
      <c r="BY23" s="150"/>
      <c r="BZ23" s="133"/>
      <c r="CA23" s="133"/>
      <c r="CB23" s="152"/>
      <c r="CC23" s="153"/>
      <c r="CD23" s="153"/>
      <c r="CE23" s="153"/>
      <c r="CF23" s="139">
        <v>2</v>
      </c>
      <c r="CG23" s="152"/>
      <c r="CH23" s="153"/>
      <c r="CI23" s="154">
        <v>250</v>
      </c>
      <c r="CJ23" s="155">
        <f t="shared" si="8"/>
        <v>0</v>
      </c>
      <c r="CK23" s="181"/>
      <c r="CL23" s="153"/>
      <c r="CM23" s="153"/>
      <c r="CN23" s="139"/>
      <c r="CO23" s="139">
        <f t="shared" si="9"/>
        <v>0</v>
      </c>
      <c r="CP23" s="139"/>
      <c r="CQ23" s="139">
        <f t="shared" si="10"/>
        <v>0</v>
      </c>
      <c r="CR23" s="157" t="e">
        <f t="shared" si="6"/>
        <v>#DIV/0!</v>
      </c>
      <c r="CS23" s="158"/>
      <c r="CT23" s="159">
        <f t="shared" si="7"/>
        <v>0</v>
      </c>
      <c r="CU23" s="160"/>
      <c r="CV23" s="162"/>
      <c r="CW23" s="162"/>
      <c r="CX23" s="160"/>
      <c r="CY23" s="161">
        <v>420</v>
      </c>
      <c r="CZ23" s="160">
        <v>300</v>
      </c>
      <c r="DA23" s="162">
        <f t="shared" si="11"/>
        <v>71.42857142857143</v>
      </c>
      <c r="DB23" s="160">
        <f t="shared" si="12"/>
        <v>0</v>
      </c>
      <c r="DC23" s="159"/>
      <c r="DD23" s="162"/>
      <c r="DE23" s="158">
        <v>65</v>
      </c>
      <c r="DF23" s="160"/>
      <c r="DG23" s="163"/>
      <c r="DH23" s="163"/>
      <c r="DI23" s="164"/>
      <c r="DJ23" s="165">
        <v>120</v>
      </c>
      <c r="DK23" s="165">
        <v>80</v>
      </c>
      <c r="DL23" s="165">
        <v>120</v>
      </c>
      <c r="DM23" s="147">
        <v>1200</v>
      </c>
      <c r="DN23" s="147">
        <f>DM23/DL23*10</f>
        <v>100</v>
      </c>
      <c r="DO23" s="165">
        <v>9</v>
      </c>
      <c r="DP23" s="147">
        <v>7</v>
      </c>
      <c r="DQ23" s="165">
        <v>2</v>
      </c>
      <c r="DR23" s="147">
        <v>40</v>
      </c>
      <c r="DS23" s="147">
        <f>DR23/DQ23*10</f>
        <v>200</v>
      </c>
      <c r="DT23" s="165">
        <v>7</v>
      </c>
      <c r="DU23" s="147">
        <v>5</v>
      </c>
      <c r="DV23" s="165">
        <v>2</v>
      </c>
      <c r="DW23" s="147">
        <v>20</v>
      </c>
      <c r="DX23" s="147">
        <f>DW23/DV23*10</f>
        <v>100</v>
      </c>
      <c r="DY23" s="147"/>
      <c r="DZ23" s="147"/>
      <c r="EA23" s="147"/>
      <c r="EB23" s="147"/>
      <c r="EC23" s="147">
        <f>DO23+DT23+DY23</f>
        <v>16</v>
      </c>
      <c r="ED23" s="165">
        <f>DQ23+DV23+DZ23</f>
        <v>4</v>
      </c>
      <c r="EE23" s="147">
        <f>DR23+DW23+EA23</f>
        <v>60</v>
      </c>
      <c r="EF23" s="147">
        <f>EE23/ED23*10</f>
        <v>150</v>
      </c>
      <c r="EH23" s="150">
        <v>726</v>
      </c>
      <c r="EI23" s="147">
        <v>100</v>
      </c>
      <c r="EJ23" s="147"/>
      <c r="EK23" s="147"/>
      <c r="EL23" s="147"/>
      <c r="EM23" s="147"/>
      <c r="EN23" s="147">
        <v>300</v>
      </c>
    </row>
    <row r="24" spans="1:144" s="167" customFormat="1" ht="29.25" customHeight="1">
      <c r="A24" s="133">
        <v>20</v>
      </c>
      <c r="B24" s="184" t="s">
        <v>127</v>
      </c>
      <c r="C24" s="135"/>
      <c r="D24" s="136"/>
      <c r="E24" s="137"/>
      <c r="F24" s="136"/>
      <c r="G24" s="136"/>
      <c r="H24" s="137"/>
      <c r="I24" s="137"/>
      <c r="J24" s="136"/>
      <c r="K24" s="138"/>
      <c r="L24" s="133"/>
      <c r="M24" s="133"/>
      <c r="N24" s="137"/>
      <c r="O24" s="133"/>
      <c r="P24" s="133"/>
      <c r="Q24" s="140"/>
      <c r="R24" s="139"/>
      <c r="S24" s="141"/>
      <c r="T24" s="141"/>
      <c r="U24" s="133"/>
      <c r="V24" s="139"/>
      <c r="W24" s="139"/>
      <c r="X24" s="139"/>
      <c r="Y24" s="139"/>
      <c r="Z24" s="138"/>
      <c r="AA24" s="133"/>
      <c r="AB24" s="170"/>
      <c r="AC24" s="146"/>
      <c r="AD24" s="171"/>
      <c r="AE24" s="171"/>
      <c r="AF24" s="171"/>
      <c r="AG24" s="171"/>
      <c r="AH24" s="133"/>
      <c r="AI24" s="133"/>
      <c r="AJ24" s="138"/>
      <c r="AK24" s="185"/>
      <c r="AL24" s="138"/>
      <c r="AM24" s="133"/>
      <c r="AN24" s="133"/>
      <c r="AO24" s="133"/>
      <c r="AP24" s="133"/>
      <c r="AQ24" s="138"/>
      <c r="AR24" s="133"/>
      <c r="AS24" s="133"/>
      <c r="AT24" s="133"/>
      <c r="AU24" s="133"/>
      <c r="AV24" s="147"/>
      <c r="AW24" s="147"/>
      <c r="AX24" s="147"/>
      <c r="AY24" s="147"/>
      <c r="AZ24" s="147"/>
      <c r="BA24" s="147"/>
      <c r="BB24" s="133"/>
      <c r="BC24" s="133"/>
      <c r="BD24" s="133"/>
      <c r="BE24" s="133"/>
      <c r="BF24" s="133"/>
      <c r="BG24" s="147"/>
      <c r="BH24" s="149">
        <v>1473</v>
      </c>
      <c r="BI24" s="150">
        <v>1473</v>
      </c>
      <c r="BJ24" s="151">
        <f>BI24/BH24*100</f>
        <v>100</v>
      </c>
      <c r="BK24" s="151">
        <f t="shared" si="2"/>
        <v>0</v>
      </c>
      <c r="BL24" s="149">
        <v>1840</v>
      </c>
      <c r="BM24" s="150">
        <v>1110</v>
      </c>
      <c r="BN24" s="151">
        <f>BM24/BL24*100</f>
        <v>60.32608695652174</v>
      </c>
      <c r="BO24" s="151">
        <f t="shared" si="3"/>
        <v>0</v>
      </c>
      <c r="BP24" s="149">
        <v>3700</v>
      </c>
      <c r="BQ24" s="150">
        <v>1440</v>
      </c>
      <c r="BR24" s="151">
        <f>BQ24/BP24*100</f>
        <v>38.91891891891892</v>
      </c>
      <c r="BS24" s="151">
        <f t="shared" si="4"/>
        <v>150</v>
      </c>
      <c r="BT24" s="149"/>
      <c r="BU24" s="149"/>
      <c r="BV24" s="150"/>
      <c r="BW24" s="151"/>
      <c r="BX24" s="150">
        <f t="shared" si="5"/>
        <v>0</v>
      </c>
      <c r="BY24" s="150">
        <v>1440</v>
      </c>
      <c r="BZ24" s="133"/>
      <c r="CA24" s="133"/>
      <c r="CB24" s="152">
        <f>((BM24*0.45)+(BQ24*0.34)+(BV24/1.33*0.18)+(CA24*0.2))/DI24*10</f>
        <v>36.23076923076923</v>
      </c>
      <c r="CC24" s="153">
        <f>(BO24*0.45+BS24*0.35+(BX24/1.33*0.17))/DI24*10</f>
        <v>1.9230769230769231</v>
      </c>
      <c r="CD24" s="153">
        <v>26.7</v>
      </c>
      <c r="CE24" s="139">
        <v>0</v>
      </c>
      <c r="CF24" s="139"/>
      <c r="CG24" s="141">
        <v>100</v>
      </c>
      <c r="CH24" s="139"/>
      <c r="CI24" s="154">
        <v>100</v>
      </c>
      <c r="CJ24" s="155">
        <f t="shared" si="8"/>
        <v>100</v>
      </c>
      <c r="CK24" s="181"/>
      <c r="CL24" s="139">
        <v>100</v>
      </c>
      <c r="CM24" s="139"/>
      <c r="CN24" s="139"/>
      <c r="CO24" s="139">
        <f t="shared" si="9"/>
        <v>0</v>
      </c>
      <c r="CP24" s="139"/>
      <c r="CQ24" s="139">
        <f t="shared" si="10"/>
        <v>0</v>
      </c>
      <c r="CR24" s="157" t="e">
        <f t="shared" si="6"/>
        <v>#DIV/0!</v>
      </c>
      <c r="CS24" s="158"/>
      <c r="CT24" s="158">
        <f t="shared" si="7"/>
        <v>100</v>
      </c>
      <c r="CU24" s="160"/>
      <c r="CV24" s="162"/>
      <c r="CW24" s="162"/>
      <c r="CX24" s="160"/>
      <c r="CY24" s="161">
        <v>180</v>
      </c>
      <c r="CZ24" s="173"/>
      <c r="DA24" s="162">
        <f t="shared" si="11"/>
        <v>0</v>
      </c>
      <c r="DB24" s="160">
        <f t="shared" si="12"/>
        <v>0</v>
      </c>
      <c r="DC24" s="159"/>
      <c r="DD24" s="162"/>
      <c r="DE24" s="158"/>
      <c r="DF24" s="160"/>
      <c r="DG24" s="163"/>
      <c r="DH24" s="163"/>
      <c r="DI24" s="164">
        <v>273</v>
      </c>
      <c r="DJ24" s="165"/>
      <c r="DK24" s="165"/>
      <c r="DL24" s="165"/>
      <c r="DM24" s="147"/>
      <c r="DN24" s="147"/>
      <c r="DO24" s="165"/>
      <c r="DP24" s="147"/>
      <c r="DQ24" s="165"/>
      <c r="DR24" s="147"/>
      <c r="DS24" s="147"/>
      <c r="DT24" s="165"/>
      <c r="DU24" s="147"/>
      <c r="DV24" s="165"/>
      <c r="DW24" s="147"/>
      <c r="DX24" s="147"/>
      <c r="DY24" s="147"/>
      <c r="DZ24" s="147"/>
      <c r="EA24" s="147"/>
      <c r="EB24" s="147"/>
      <c r="EC24" s="147"/>
      <c r="ED24" s="165"/>
      <c r="EE24" s="147"/>
      <c r="EF24" s="147"/>
      <c r="EH24" s="150">
        <v>1473</v>
      </c>
      <c r="EI24" s="147">
        <v>1110</v>
      </c>
      <c r="EJ24" s="147">
        <v>1290</v>
      </c>
      <c r="EK24" s="147"/>
      <c r="EL24" s="147"/>
      <c r="EM24" s="147"/>
      <c r="EN24" s="147"/>
    </row>
    <row r="25" spans="1:144" s="167" customFormat="1" ht="29.25" customHeight="1">
      <c r="A25" s="133">
        <v>21</v>
      </c>
      <c r="B25" s="184" t="s">
        <v>128</v>
      </c>
      <c r="C25" s="135"/>
      <c r="D25" s="135">
        <v>20</v>
      </c>
      <c r="E25" s="179"/>
      <c r="F25" s="135"/>
      <c r="G25" s="136">
        <v>0</v>
      </c>
      <c r="H25" s="137" t="e">
        <f>F25-#REF!</f>
        <v>#REF!</v>
      </c>
      <c r="I25" s="179">
        <v>0</v>
      </c>
      <c r="J25" s="135"/>
      <c r="K25" s="138">
        <v>0</v>
      </c>
      <c r="L25" s="133"/>
      <c r="M25" s="133"/>
      <c r="N25" s="179">
        <v>0</v>
      </c>
      <c r="O25" s="133"/>
      <c r="P25" s="133"/>
      <c r="Q25" s="140">
        <v>0</v>
      </c>
      <c r="R25" s="133"/>
      <c r="S25" s="141"/>
      <c r="T25" s="141" t="e">
        <f>R25-#REF!</f>
        <v>#REF!</v>
      </c>
      <c r="U25" s="133">
        <v>200</v>
      </c>
      <c r="V25" s="133">
        <v>300</v>
      </c>
      <c r="W25" s="133"/>
      <c r="X25" s="133"/>
      <c r="Y25" s="133">
        <v>1</v>
      </c>
      <c r="Z25" s="138"/>
      <c r="AA25" s="133"/>
      <c r="AB25" s="170">
        <v>0</v>
      </c>
      <c r="AC25" s="146"/>
      <c r="AD25" s="171"/>
      <c r="AE25" s="171"/>
      <c r="AF25" s="171"/>
      <c r="AG25" s="171"/>
      <c r="AH25" s="133"/>
      <c r="AI25" s="133"/>
      <c r="AJ25" s="138"/>
      <c r="AK25" s="133"/>
      <c r="AL25" s="138"/>
      <c r="AM25" s="133"/>
      <c r="AN25" s="133"/>
      <c r="AO25" s="133"/>
      <c r="AP25" s="133"/>
      <c r="AQ25" s="138">
        <v>0</v>
      </c>
      <c r="AR25" s="133"/>
      <c r="AS25" s="133"/>
      <c r="AT25" s="133"/>
      <c r="AU25" s="133"/>
      <c r="AV25" s="147"/>
      <c r="AW25" s="147"/>
      <c r="AX25" s="147"/>
      <c r="AY25" s="147"/>
      <c r="AZ25" s="148"/>
      <c r="BA25" s="148"/>
      <c r="BB25" s="133"/>
      <c r="BC25" s="133"/>
      <c r="BD25" s="133"/>
      <c r="BE25" s="133">
        <v>200</v>
      </c>
      <c r="BF25" s="147"/>
      <c r="BG25" s="147"/>
      <c r="BH25" s="149"/>
      <c r="BI25" s="150"/>
      <c r="BJ25" s="151"/>
      <c r="BK25" s="151">
        <f t="shared" si="2"/>
        <v>0</v>
      </c>
      <c r="BL25" s="149"/>
      <c r="BM25" s="150"/>
      <c r="BN25" s="151"/>
      <c r="BO25" s="151">
        <f t="shared" si="3"/>
        <v>0</v>
      </c>
      <c r="BP25" s="149"/>
      <c r="BQ25" s="150"/>
      <c r="BR25" s="151"/>
      <c r="BS25" s="151">
        <f t="shared" si="4"/>
        <v>0</v>
      </c>
      <c r="BT25" s="149"/>
      <c r="BU25" s="149"/>
      <c r="BV25" s="150"/>
      <c r="BW25" s="151"/>
      <c r="BX25" s="150">
        <f t="shared" si="5"/>
        <v>0</v>
      </c>
      <c r="BY25" s="150"/>
      <c r="BZ25" s="133"/>
      <c r="CA25" s="133"/>
      <c r="CB25" s="152"/>
      <c r="CC25" s="153"/>
      <c r="CD25" s="153"/>
      <c r="CE25" s="153"/>
      <c r="CF25" s="153"/>
      <c r="CG25" s="152"/>
      <c r="CH25" s="153"/>
      <c r="CI25" s="154">
        <v>0</v>
      </c>
      <c r="CJ25" s="155">
        <f t="shared" si="8"/>
        <v>0</v>
      </c>
      <c r="CK25" s="181"/>
      <c r="CL25" s="153"/>
      <c r="CM25" s="153"/>
      <c r="CN25" s="153"/>
      <c r="CO25" s="139">
        <f t="shared" si="9"/>
        <v>0</v>
      </c>
      <c r="CP25" s="153"/>
      <c r="CQ25" s="139">
        <f t="shared" si="10"/>
        <v>0</v>
      </c>
      <c r="CR25" s="157"/>
      <c r="CS25" s="158"/>
      <c r="CT25" s="159">
        <v>0</v>
      </c>
      <c r="CU25" s="162"/>
      <c r="CV25" s="160">
        <v>350</v>
      </c>
      <c r="CW25" s="186">
        <v>164</v>
      </c>
      <c r="CX25" s="186">
        <f>CW25/CV25*100</f>
        <v>46.85714285714286</v>
      </c>
      <c r="CY25" s="187">
        <v>200</v>
      </c>
      <c r="CZ25" s="188"/>
      <c r="DA25" s="162">
        <f t="shared" si="11"/>
        <v>0</v>
      </c>
      <c r="DB25" s="160">
        <f t="shared" si="12"/>
        <v>0</v>
      </c>
      <c r="DC25" s="189"/>
      <c r="DD25" s="188"/>
      <c r="DE25" s="189"/>
      <c r="DF25" s="188"/>
      <c r="DG25" s="190"/>
      <c r="DH25" s="190"/>
      <c r="DI25" s="191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H25" s="193"/>
      <c r="EI25" s="192"/>
      <c r="EJ25" s="192"/>
      <c r="EK25" s="192"/>
      <c r="EL25" s="192"/>
      <c r="EM25" s="192"/>
      <c r="EN25" s="147"/>
    </row>
    <row r="26" spans="1:144" s="167" customFormat="1" ht="29.25" customHeight="1">
      <c r="A26" s="133">
        <v>22</v>
      </c>
      <c r="B26" s="184" t="s">
        <v>129</v>
      </c>
      <c r="C26" s="135">
        <v>75</v>
      </c>
      <c r="D26" s="136"/>
      <c r="E26" s="137">
        <v>729</v>
      </c>
      <c r="F26" s="136">
        <v>458</v>
      </c>
      <c r="G26" s="136">
        <f>F26/E26*100</f>
        <v>62.825788751714676</v>
      </c>
      <c r="H26" s="137" t="e">
        <f>F26-#REF!</f>
        <v>#REF!</v>
      </c>
      <c r="I26" s="137">
        <v>881</v>
      </c>
      <c r="J26" s="136"/>
      <c r="K26" s="138">
        <v>391</v>
      </c>
      <c r="L26" s="133"/>
      <c r="M26" s="133"/>
      <c r="N26" s="137">
        <v>881</v>
      </c>
      <c r="O26" s="133"/>
      <c r="P26" s="133"/>
      <c r="Q26" s="140">
        <v>409</v>
      </c>
      <c r="R26" s="133">
        <v>409</v>
      </c>
      <c r="S26" s="141">
        <f t="shared" si="1"/>
        <v>100</v>
      </c>
      <c r="T26" s="141" t="e">
        <f>R26-#REF!</f>
        <v>#REF!</v>
      </c>
      <c r="U26" s="133"/>
      <c r="V26" s="133"/>
      <c r="W26" s="133"/>
      <c r="X26" s="133"/>
      <c r="Y26" s="133">
        <v>1</v>
      </c>
      <c r="Z26" s="138"/>
      <c r="AA26" s="133">
        <v>169</v>
      </c>
      <c r="AB26" s="170">
        <v>296</v>
      </c>
      <c r="AC26" s="146">
        <v>296</v>
      </c>
      <c r="AD26" s="171"/>
      <c r="AE26" s="171"/>
      <c r="AF26" s="171"/>
      <c r="AG26" s="171"/>
      <c r="AH26" s="133"/>
      <c r="AI26" s="133"/>
      <c r="AJ26" s="138"/>
      <c r="AK26" s="133"/>
      <c r="AL26" s="138"/>
      <c r="AM26" s="133"/>
      <c r="AN26" s="133"/>
      <c r="AO26" s="133"/>
      <c r="AP26" s="133"/>
      <c r="AQ26" s="138">
        <v>147</v>
      </c>
      <c r="AR26" s="133">
        <v>147</v>
      </c>
      <c r="AS26" s="133"/>
      <c r="AT26" s="133"/>
      <c r="AU26" s="133"/>
      <c r="AV26" s="147"/>
      <c r="AW26" s="147"/>
      <c r="AX26" s="147"/>
      <c r="AY26" s="147"/>
      <c r="AZ26" s="147"/>
      <c r="BA26" s="147"/>
      <c r="BB26" s="133"/>
      <c r="BC26" s="133">
        <v>132</v>
      </c>
      <c r="BD26" s="133"/>
      <c r="BE26" s="133"/>
      <c r="BF26" s="147"/>
      <c r="BG26" s="147">
        <v>22</v>
      </c>
      <c r="BH26" s="149">
        <v>881</v>
      </c>
      <c r="BI26" s="150">
        <v>881</v>
      </c>
      <c r="BJ26" s="151">
        <f>BI26/BH26*100</f>
        <v>100</v>
      </c>
      <c r="BK26" s="151">
        <f t="shared" si="2"/>
        <v>411</v>
      </c>
      <c r="BL26" s="149">
        <v>1500</v>
      </c>
      <c r="BM26" s="150">
        <v>1500</v>
      </c>
      <c r="BN26" s="151">
        <f>BM26/BL26*100</f>
        <v>100</v>
      </c>
      <c r="BO26" s="151">
        <f t="shared" si="3"/>
        <v>690</v>
      </c>
      <c r="BP26" s="149"/>
      <c r="BQ26" s="150"/>
      <c r="BR26" s="151"/>
      <c r="BS26" s="151">
        <f t="shared" si="4"/>
        <v>0</v>
      </c>
      <c r="BT26" s="149"/>
      <c r="BU26" s="149"/>
      <c r="BV26" s="150"/>
      <c r="BW26" s="151"/>
      <c r="BX26" s="150">
        <f t="shared" si="5"/>
        <v>0</v>
      </c>
      <c r="BY26" s="150"/>
      <c r="BZ26" s="133"/>
      <c r="CA26" s="133"/>
      <c r="CB26" s="152">
        <f>((BM26*0.45)+(BQ26*0.34)+(BV26/1.33*0.18)+(CA26*0.2))/DI26*10</f>
        <v>12.906309751434035</v>
      </c>
      <c r="CC26" s="153">
        <f>(BO26*0.45+BS26*0.35+(BX26/1.33*0.17))/DI26*10</f>
        <v>5.9369024856596555</v>
      </c>
      <c r="CD26" s="153"/>
      <c r="CE26" s="139">
        <v>316</v>
      </c>
      <c r="CF26" s="139">
        <v>4</v>
      </c>
      <c r="CG26" s="141">
        <v>270</v>
      </c>
      <c r="CH26" s="139"/>
      <c r="CI26" s="154">
        <v>800</v>
      </c>
      <c r="CJ26" s="155">
        <f t="shared" si="8"/>
        <v>554</v>
      </c>
      <c r="CK26" s="181"/>
      <c r="CL26" s="153"/>
      <c r="CM26" s="153"/>
      <c r="CN26" s="139">
        <v>554</v>
      </c>
      <c r="CO26" s="139">
        <f t="shared" si="9"/>
        <v>26</v>
      </c>
      <c r="CP26" s="139">
        <v>1031</v>
      </c>
      <c r="CQ26" s="139">
        <f t="shared" si="10"/>
        <v>81</v>
      </c>
      <c r="CR26" s="157">
        <f t="shared" si="6"/>
        <v>18.6101083032491</v>
      </c>
      <c r="CS26" s="158">
        <v>100</v>
      </c>
      <c r="CT26" s="159">
        <f>CJ26/CI26*100</f>
        <v>69.25</v>
      </c>
      <c r="CU26" s="160">
        <v>5</v>
      </c>
      <c r="CV26" s="162"/>
      <c r="CW26" s="153"/>
      <c r="CX26" s="139"/>
      <c r="CY26" s="194">
        <v>775</v>
      </c>
      <c r="CZ26" s="175"/>
      <c r="DA26" s="162">
        <f t="shared" si="11"/>
        <v>0</v>
      </c>
      <c r="DB26" s="160">
        <f t="shared" si="12"/>
        <v>0</v>
      </c>
      <c r="DC26" s="157"/>
      <c r="DD26" s="139">
        <v>132</v>
      </c>
      <c r="DE26" s="157"/>
      <c r="DF26" s="153"/>
      <c r="DG26" s="195"/>
      <c r="DH26" s="195"/>
      <c r="DI26" s="147">
        <v>523</v>
      </c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50">
        <v>470</v>
      </c>
      <c r="EI26" s="147">
        <v>810</v>
      </c>
      <c r="EJ26" s="147"/>
      <c r="EK26" s="147"/>
      <c r="EL26" s="147">
        <v>528</v>
      </c>
      <c r="EM26" s="147">
        <v>950</v>
      </c>
      <c r="EN26" s="147"/>
    </row>
    <row r="27" spans="1:144" s="208" customFormat="1" ht="29.25" customHeight="1">
      <c r="A27" s="196"/>
      <c r="B27" s="197" t="s">
        <v>130</v>
      </c>
      <c r="C27" s="179">
        <f>SUM(C5:C26)</f>
        <v>2770</v>
      </c>
      <c r="D27" s="137">
        <f>SUM(D5:D26)</f>
        <v>40</v>
      </c>
      <c r="E27" s="137">
        <f>SUM(E5:E26)</f>
        <v>22605</v>
      </c>
      <c r="F27" s="137">
        <f>SUM(F5:F26)</f>
        <v>22334</v>
      </c>
      <c r="G27" s="137">
        <f>F27/E27*100</f>
        <v>98.8011501880115</v>
      </c>
      <c r="H27" s="137" t="e">
        <f>F27-#REF!</f>
        <v>#REF!</v>
      </c>
      <c r="I27" s="137">
        <f aca="true" t="shared" si="20" ref="I27:R27">SUM(I5:I26)</f>
        <v>20674</v>
      </c>
      <c r="J27" s="137">
        <f t="shared" si="20"/>
        <v>12393</v>
      </c>
      <c r="K27" s="137">
        <f t="shared" si="20"/>
        <v>6684</v>
      </c>
      <c r="L27" s="137">
        <f t="shared" si="20"/>
        <v>3925</v>
      </c>
      <c r="M27" s="137">
        <f t="shared" si="20"/>
        <v>20</v>
      </c>
      <c r="N27" s="137">
        <f t="shared" si="20"/>
        <v>20674</v>
      </c>
      <c r="O27" s="137">
        <f t="shared" si="20"/>
        <v>4542</v>
      </c>
      <c r="P27" s="137">
        <f t="shared" si="20"/>
        <v>0</v>
      </c>
      <c r="Q27" s="137">
        <f t="shared" si="20"/>
        <v>19344</v>
      </c>
      <c r="R27" s="137">
        <f t="shared" si="20"/>
        <v>19344</v>
      </c>
      <c r="S27" s="141">
        <f t="shared" si="1"/>
        <v>100</v>
      </c>
      <c r="T27" s="141" t="e">
        <f>R27-#REF!</f>
        <v>#REF!</v>
      </c>
      <c r="U27" s="137">
        <f aca="true" t="shared" si="21" ref="U27:BI27">SUM(U5:U26)</f>
        <v>550</v>
      </c>
      <c r="V27" s="137">
        <f t="shared" si="21"/>
        <v>700</v>
      </c>
      <c r="W27" s="137">
        <f t="shared" si="21"/>
        <v>0</v>
      </c>
      <c r="X27" s="137">
        <f t="shared" si="21"/>
        <v>0</v>
      </c>
      <c r="Y27" s="137">
        <f t="shared" si="21"/>
        <v>20</v>
      </c>
      <c r="Z27" s="137">
        <f t="shared" si="21"/>
        <v>1080</v>
      </c>
      <c r="AA27" s="137">
        <f t="shared" si="21"/>
        <v>1249</v>
      </c>
      <c r="AB27" s="137">
        <f t="shared" si="21"/>
        <v>2061</v>
      </c>
      <c r="AC27" s="137">
        <f t="shared" si="21"/>
        <v>2287</v>
      </c>
      <c r="AD27" s="137">
        <f t="shared" si="21"/>
        <v>965</v>
      </c>
      <c r="AE27" s="137">
        <f t="shared" si="21"/>
        <v>444</v>
      </c>
      <c r="AF27" s="137">
        <f t="shared" si="21"/>
        <v>442</v>
      </c>
      <c r="AG27" s="137">
        <f t="shared" si="21"/>
        <v>120</v>
      </c>
      <c r="AH27" s="137">
        <f t="shared" si="21"/>
        <v>0</v>
      </c>
      <c r="AI27" s="137">
        <f t="shared" si="21"/>
        <v>0</v>
      </c>
      <c r="AJ27" s="137">
        <f t="shared" si="21"/>
        <v>465</v>
      </c>
      <c r="AK27" s="137">
        <f t="shared" si="21"/>
        <v>460</v>
      </c>
      <c r="AL27" s="137">
        <f t="shared" si="21"/>
        <v>70</v>
      </c>
      <c r="AM27" s="137">
        <f t="shared" si="21"/>
        <v>55</v>
      </c>
      <c r="AN27" s="137">
        <f t="shared" si="21"/>
        <v>21</v>
      </c>
      <c r="AO27" s="137">
        <f t="shared" si="21"/>
        <v>9</v>
      </c>
      <c r="AP27" s="137">
        <f t="shared" si="21"/>
        <v>25</v>
      </c>
      <c r="AQ27" s="137">
        <f t="shared" si="21"/>
        <v>4069</v>
      </c>
      <c r="AR27" s="137">
        <f t="shared" si="21"/>
        <v>4204</v>
      </c>
      <c r="AS27" s="137">
        <f t="shared" si="21"/>
        <v>0</v>
      </c>
      <c r="AT27" s="137">
        <f t="shared" si="21"/>
        <v>0</v>
      </c>
      <c r="AU27" s="137">
        <f t="shared" si="21"/>
        <v>0</v>
      </c>
      <c r="AV27" s="137">
        <f t="shared" si="21"/>
        <v>0</v>
      </c>
      <c r="AW27" s="137">
        <f t="shared" si="21"/>
        <v>0</v>
      </c>
      <c r="AX27" s="137">
        <f t="shared" si="21"/>
        <v>0</v>
      </c>
      <c r="AY27" s="137">
        <f t="shared" si="21"/>
        <v>0</v>
      </c>
      <c r="AZ27" s="137">
        <f t="shared" si="21"/>
        <v>0</v>
      </c>
      <c r="BA27" s="137">
        <f t="shared" si="21"/>
        <v>0</v>
      </c>
      <c r="BB27" s="137">
        <f t="shared" si="21"/>
        <v>2192</v>
      </c>
      <c r="BC27" s="137">
        <f t="shared" si="21"/>
        <v>15248</v>
      </c>
      <c r="BD27" s="137">
        <f t="shared" si="21"/>
        <v>415</v>
      </c>
      <c r="BE27" s="137">
        <f t="shared" si="21"/>
        <v>550</v>
      </c>
      <c r="BF27" s="137">
        <f t="shared" si="21"/>
        <v>290</v>
      </c>
      <c r="BG27" s="137">
        <f t="shared" si="21"/>
        <v>61</v>
      </c>
      <c r="BH27" s="198">
        <f t="shared" si="21"/>
        <v>21187</v>
      </c>
      <c r="BI27" s="199">
        <f t="shared" si="21"/>
        <v>21187</v>
      </c>
      <c r="BJ27" s="200">
        <f>BI27/BH27*100</f>
        <v>100</v>
      </c>
      <c r="BK27" s="201">
        <f>SUM(BK5:BK26)</f>
        <v>451</v>
      </c>
      <c r="BL27" s="199">
        <f>SUM(BL5:BL26)</f>
        <v>15340</v>
      </c>
      <c r="BM27" s="199">
        <f>SUM(BM5:BM26)</f>
        <v>15380</v>
      </c>
      <c r="BN27" s="200">
        <f>BM27/BL27*100</f>
        <v>100.26075619295958</v>
      </c>
      <c r="BO27" s="201">
        <f>SUM(BO5:BO26)</f>
        <v>850</v>
      </c>
      <c r="BP27" s="201">
        <f>SUM(BP5:BP26)</f>
        <v>38390</v>
      </c>
      <c r="BQ27" s="201">
        <f>SUM(BQ5:BQ26)</f>
        <v>60309</v>
      </c>
      <c r="BR27" s="200">
        <f>BQ27/BP27*100</f>
        <v>157.0955978119302</v>
      </c>
      <c r="BS27" s="201">
        <f>SUM(BS5:BS26)</f>
        <v>1332</v>
      </c>
      <c r="BT27" s="199">
        <f>SUM(BT5:BT26)</f>
        <v>61100</v>
      </c>
      <c r="BU27" s="199">
        <f>SUM(BU5:BU26)</f>
        <v>81263</v>
      </c>
      <c r="BV27" s="199">
        <f>SUM(BV5:BV26)</f>
        <v>52723</v>
      </c>
      <c r="BW27" s="200">
        <f t="shared" si="16"/>
        <v>64.87946543937585</v>
      </c>
      <c r="BX27" s="199">
        <f>SUM(BX5:BX26)</f>
        <v>1416</v>
      </c>
      <c r="BY27" s="199">
        <f>SUM(BY5:BY26)</f>
        <v>17089</v>
      </c>
      <c r="BZ27" s="137">
        <f>SUM(BZ5:BZ26)</f>
        <v>4693</v>
      </c>
      <c r="CA27" s="137">
        <f>SUM(CA5:CA26)</f>
        <v>6813.4</v>
      </c>
      <c r="CB27" s="202">
        <f>((BM27*0.45)+(BQ27*0.34)+(BV27/1.33*0.18)+(CA27*0.2))/DI27*10</f>
        <v>25.016840953358326</v>
      </c>
      <c r="CC27" s="202">
        <f>(BO27*0.45+BS27*0.35+(BX27/1.33*0.17))/DI27*10</f>
        <v>0.717056045405994</v>
      </c>
      <c r="CD27" s="202"/>
      <c r="CE27" s="203">
        <f>SUM(CE5:CE26)</f>
        <v>4393</v>
      </c>
      <c r="CF27" s="203">
        <f>SUM(CF5:CF26)</f>
        <v>26</v>
      </c>
      <c r="CG27" s="203">
        <f>SUM(CG5:CG26)</f>
        <v>6514</v>
      </c>
      <c r="CH27" s="203">
        <f>SUM(CH5:CH26)</f>
        <v>1178</v>
      </c>
      <c r="CI27" s="203">
        <f aca="true" t="shared" si="22" ref="CI27:CQ27">SUM(CI5:CI26)</f>
        <v>24920</v>
      </c>
      <c r="CJ27" s="203">
        <f t="shared" si="22"/>
        <v>13432</v>
      </c>
      <c r="CK27" s="203">
        <f t="shared" si="22"/>
        <v>1109</v>
      </c>
      <c r="CL27" s="203">
        <f t="shared" si="22"/>
        <v>2185</v>
      </c>
      <c r="CM27" s="203">
        <f t="shared" si="22"/>
        <v>390</v>
      </c>
      <c r="CN27" s="203">
        <f t="shared" si="22"/>
        <v>11247</v>
      </c>
      <c r="CO27" s="203">
        <f t="shared" si="22"/>
        <v>840</v>
      </c>
      <c r="CP27" s="203">
        <f t="shared" si="22"/>
        <v>27321.2</v>
      </c>
      <c r="CQ27" s="203">
        <f t="shared" si="22"/>
        <v>1980.5999999999995</v>
      </c>
      <c r="CR27" s="202">
        <f t="shared" si="6"/>
        <v>24.291988974837736</v>
      </c>
      <c r="CS27" s="204">
        <f>SUM(CS5:CS26)</f>
        <v>1349</v>
      </c>
      <c r="CT27" s="205">
        <f>CJ27/CI27*100</f>
        <v>53.900481540930976</v>
      </c>
      <c r="CU27" s="203">
        <f>SUM(CU5:CU26)</f>
        <v>56</v>
      </c>
      <c r="CV27" s="203">
        <f aca="true" t="shared" si="23" ref="CV27:EN27">SUM(CV5:CV26)</f>
        <v>705</v>
      </c>
      <c r="CW27" s="203">
        <f t="shared" si="23"/>
        <v>360</v>
      </c>
      <c r="CX27" s="203">
        <f>CW27/CV27*100</f>
        <v>51.06382978723404</v>
      </c>
      <c r="CY27" s="141">
        <f t="shared" si="23"/>
        <v>21046</v>
      </c>
      <c r="CZ27" s="141">
        <f t="shared" si="23"/>
        <v>3859</v>
      </c>
      <c r="DA27" s="206">
        <f t="shared" si="11"/>
        <v>18.336025848142164</v>
      </c>
      <c r="DB27" s="141">
        <f t="shared" si="23"/>
        <v>132</v>
      </c>
      <c r="DC27" s="141">
        <f t="shared" si="23"/>
        <v>1455</v>
      </c>
      <c r="DD27" s="141">
        <f t="shared" si="23"/>
        <v>1149</v>
      </c>
      <c r="DE27" s="141">
        <f t="shared" si="23"/>
        <v>4879</v>
      </c>
      <c r="DF27" s="141">
        <f t="shared" si="23"/>
        <v>1968</v>
      </c>
      <c r="DG27" s="207">
        <f t="shared" si="23"/>
        <v>0</v>
      </c>
      <c r="DH27" s="207">
        <f t="shared" si="23"/>
        <v>0</v>
      </c>
      <c r="DI27" s="207">
        <f t="shared" si="23"/>
        <v>14360</v>
      </c>
      <c r="DJ27" s="207">
        <f t="shared" si="23"/>
        <v>423</v>
      </c>
      <c r="DK27" s="207">
        <f t="shared" si="23"/>
        <v>95</v>
      </c>
      <c r="DL27" s="207">
        <f t="shared" si="23"/>
        <v>423</v>
      </c>
      <c r="DM27" s="207">
        <f t="shared" si="23"/>
        <v>5514</v>
      </c>
      <c r="DN27" s="207">
        <f t="shared" si="23"/>
        <v>1233.3694963573012</v>
      </c>
      <c r="DO27" s="207">
        <f t="shared" si="23"/>
        <v>34</v>
      </c>
      <c r="DP27" s="207">
        <f t="shared" si="23"/>
        <v>7</v>
      </c>
      <c r="DQ27" s="207">
        <f t="shared" si="23"/>
        <v>27</v>
      </c>
      <c r="DR27" s="207">
        <f t="shared" si="23"/>
        <v>400</v>
      </c>
      <c r="DS27" s="207">
        <f t="shared" si="23"/>
        <v>344</v>
      </c>
      <c r="DT27" s="207">
        <f t="shared" si="23"/>
        <v>27</v>
      </c>
      <c r="DU27" s="207">
        <f t="shared" si="23"/>
        <v>5</v>
      </c>
      <c r="DV27" s="207">
        <f t="shared" si="23"/>
        <v>22</v>
      </c>
      <c r="DW27" s="207">
        <f t="shared" si="23"/>
        <v>338</v>
      </c>
      <c r="DX27" s="207">
        <f t="shared" si="23"/>
        <v>259</v>
      </c>
      <c r="DY27" s="207">
        <f t="shared" si="23"/>
        <v>25</v>
      </c>
      <c r="DZ27" s="207">
        <f t="shared" si="23"/>
        <v>25</v>
      </c>
      <c r="EA27" s="207">
        <f t="shared" si="23"/>
        <v>1957</v>
      </c>
      <c r="EB27" s="207">
        <f t="shared" si="23"/>
        <v>782.8</v>
      </c>
      <c r="EC27" s="207">
        <f t="shared" si="23"/>
        <v>86</v>
      </c>
      <c r="ED27" s="207">
        <f t="shared" si="23"/>
        <v>74</v>
      </c>
      <c r="EE27" s="207">
        <f t="shared" si="23"/>
        <v>2695</v>
      </c>
      <c r="EF27" s="207">
        <f t="shared" si="23"/>
        <v>526.4285714285714</v>
      </c>
      <c r="EG27" s="207">
        <f t="shared" si="23"/>
        <v>0</v>
      </c>
      <c r="EH27" s="207">
        <f t="shared" si="23"/>
        <v>20736</v>
      </c>
      <c r="EI27" s="207">
        <f t="shared" si="23"/>
        <v>14530</v>
      </c>
      <c r="EJ27" s="207">
        <f t="shared" si="23"/>
        <v>58977</v>
      </c>
      <c r="EK27" s="207">
        <f t="shared" si="23"/>
        <v>51307</v>
      </c>
      <c r="EL27" s="207">
        <f t="shared" si="23"/>
        <v>10407</v>
      </c>
      <c r="EM27" s="207">
        <f t="shared" si="23"/>
        <v>25340.6</v>
      </c>
      <c r="EN27" s="207">
        <f t="shared" si="23"/>
        <v>3727</v>
      </c>
    </row>
    <row r="28" spans="1:140" s="231" customFormat="1" ht="29.25" customHeight="1">
      <c r="A28" s="209"/>
      <c r="B28" s="210" t="s">
        <v>131</v>
      </c>
      <c r="C28" s="211">
        <v>430</v>
      </c>
      <c r="D28" s="211">
        <v>0</v>
      </c>
      <c r="E28" s="212">
        <v>9100</v>
      </c>
      <c r="F28" s="211">
        <v>9100</v>
      </c>
      <c r="G28" s="137">
        <f>F28/E28*100</f>
        <v>100</v>
      </c>
      <c r="H28" s="137">
        <v>0</v>
      </c>
      <c r="I28" s="212">
        <v>6604</v>
      </c>
      <c r="J28" s="211">
        <v>3000</v>
      </c>
      <c r="K28" s="213">
        <v>1235</v>
      </c>
      <c r="L28" s="214">
        <v>800</v>
      </c>
      <c r="M28" s="214"/>
      <c r="N28" s="213">
        <v>6604</v>
      </c>
      <c r="O28" s="214">
        <v>1200</v>
      </c>
      <c r="P28" s="214"/>
      <c r="Q28" s="213">
        <v>6732</v>
      </c>
      <c r="R28" s="214">
        <v>6732</v>
      </c>
      <c r="S28" s="141">
        <f t="shared" si="1"/>
        <v>100</v>
      </c>
      <c r="T28" s="141"/>
      <c r="U28" s="214"/>
      <c r="V28" s="214"/>
      <c r="W28" s="214"/>
      <c r="X28" s="214"/>
      <c r="Y28" s="133"/>
      <c r="Z28" s="213"/>
      <c r="AA28" s="214"/>
      <c r="AB28" s="214"/>
      <c r="AC28" s="214"/>
      <c r="AD28" s="214"/>
      <c r="AE28" s="214"/>
      <c r="AF28" s="214"/>
      <c r="AG28" s="214"/>
      <c r="AH28" s="214"/>
      <c r="AI28" s="214"/>
      <c r="AJ28" s="213">
        <v>1660</v>
      </c>
      <c r="AK28" s="214">
        <v>1600</v>
      </c>
      <c r="AL28" s="213">
        <v>230</v>
      </c>
      <c r="AM28" s="214">
        <v>200</v>
      </c>
      <c r="AN28" s="214"/>
      <c r="AO28" s="214"/>
      <c r="AP28" s="214"/>
      <c r="AQ28" s="213">
        <v>980</v>
      </c>
      <c r="AR28" s="214">
        <v>550</v>
      </c>
      <c r="AS28" s="214"/>
      <c r="AT28" s="214"/>
      <c r="AU28" s="214"/>
      <c r="AV28" s="214"/>
      <c r="AW28" s="214"/>
      <c r="AX28" s="214"/>
      <c r="AY28" s="214"/>
      <c r="AZ28" s="214"/>
      <c r="BA28" s="214"/>
      <c r="BB28" s="214">
        <v>3900</v>
      </c>
      <c r="BC28" s="214">
        <v>3600</v>
      </c>
      <c r="BD28" s="214"/>
      <c r="BE28" s="214"/>
      <c r="BF28" s="214">
        <v>1700</v>
      </c>
      <c r="BG28" s="214">
        <v>270</v>
      </c>
      <c r="BH28" s="215">
        <v>6577</v>
      </c>
      <c r="BI28" s="216">
        <v>6577</v>
      </c>
      <c r="BJ28" s="217">
        <f>BI28/BH28*100</f>
        <v>100</v>
      </c>
      <c r="BK28" s="216"/>
      <c r="BL28" s="216">
        <v>2050</v>
      </c>
      <c r="BM28" s="216">
        <v>2000</v>
      </c>
      <c r="BN28" s="217">
        <f>BM28/BL28*100</f>
        <v>97.5609756097561</v>
      </c>
      <c r="BO28" s="216"/>
      <c r="BP28" s="216">
        <v>5000</v>
      </c>
      <c r="BQ28" s="216">
        <v>6440</v>
      </c>
      <c r="BR28" s="217">
        <f>BQ28/BP28*100</f>
        <v>128.8</v>
      </c>
      <c r="BS28" s="216"/>
      <c r="BT28" s="216">
        <v>8500</v>
      </c>
      <c r="BU28" s="216">
        <v>11305</v>
      </c>
      <c r="BV28" s="216">
        <v>8160</v>
      </c>
      <c r="BW28" s="217">
        <f t="shared" si="16"/>
        <v>72.18045112781954</v>
      </c>
      <c r="BX28" s="216"/>
      <c r="BY28" s="216">
        <v>560</v>
      </c>
      <c r="BZ28" s="218"/>
      <c r="CA28" s="218"/>
      <c r="CB28" s="219">
        <f>((BM28*0.45)+(BQ28*0.34)+(BV28/1.33*0.18)+(CA28*0.2))/DI28*10</f>
        <v>19.389555720090797</v>
      </c>
      <c r="CC28" s="218"/>
      <c r="CD28" s="218"/>
      <c r="CE28" s="218">
        <v>580</v>
      </c>
      <c r="CF28" s="218"/>
      <c r="CG28" s="218"/>
      <c r="CH28" s="218"/>
      <c r="CI28" s="218">
        <v>8096</v>
      </c>
      <c r="CJ28" s="218">
        <v>1100</v>
      </c>
      <c r="CK28" s="220">
        <v>20</v>
      </c>
      <c r="CL28" s="220">
        <v>1100</v>
      </c>
      <c r="CM28" s="220"/>
      <c r="CN28" s="220">
        <v>416</v>
      </c>
      <c r="CO28" s="220"/>
      <c r="CP28" s="220">
        <v>748</v>
      </c>
      <c r="CQ28" s="220"/>
      <c r="CR28" s="221">
        <f t="shared" si="6"/>
        <v>17.98076923076923</v>
      </c>
      <c r="CS28" s="222"/>
      <c r="CT28" s="222">
        <f>CJ28/CI28*100</f>
        <v>13.586956521739129</v>
      </c>
      <c r="CU28" s="220">
        <v>4</v>
      </c>
      <c r="CV28" s="220"/>
      <c r="CW28" s="223"/>
      <c r="CX28" s="224"/>
      <c r="CY28" s="225"/>
      <c r="CZ28" s="225">
        <v>80</v>
      </c>
      <c r="DA28" s="226"/>
      <c r="DB28" s="225"/>
      <c r="DC28" s="223"/>
      <c r="DD28" s="223"/>
      <c r="DE28" s="223"/>
      <c r="DF28" s="223"/>
      <c r="DG28" s="227"/>
      <c r="DH28" s="227"/>
      <c r="DI28" s="228">
        <v>2163</v>
      </c>
      <c r="DJ28" s="227">
        <v>553</v>
      </c>
      <c r="DK28" s="227"/>
      <c r="DL28" s="227">
        <v>549</v>
      </c>
      <c r="DM28" s="227">
        <v>7023</v>
      </c>
      <c r="DN28" s="229">
        <f>DM28/DL28*10</f>
        <v>127.92349726775956</v>
      </c>
      <c r="DO28" s="227"/>
      <c r="DP28" s="227"/>
      <c r="DQ28" s="227">
        <v>20</v>
      </c>
      <c r="DR28" s="227">
        <v>650</v>
      </c>
      <c r="DS28" s="230">
        <f>DR28/DQ28*10</f>
        <v>325</v>
      </c>
      <c r="DT28" s="227"/>
      <c r="DU28" s="227"/>
      <c r="DV28" s="227">
        <v>16</v>
      </c>
      <c r="DW28" s="227">
        <v>384</v>
      </c>
      <c r="DX28" s="230">
        <f>DW28/DV28*10</f>
        <v>240</v>
      </c>
      <c r="DY28" s="227"/>
      <c r="DZ28" s="227">
        <v>27</v>
      </c>
      <c r="EA28" s="227">
        <v>832</v>
      </c>
      <c r="EB28" s="230">
        <f>EA28/DZ28*10</f>
        <v>308.14814814814815</v>
      </c>
      <c r="EC28" s="227"/>
      <c r="ED28" s="227">
        <f>DQ28+DV28+DZ28</f>
        <v>63</v>
      </c>
      <c r="EE28" s="227">
        <f>DR28+DW28+EA28</f>
        <v>1866</v>
      </c>
      <c r="EF28" s="230">
        <f>EE28/ED28*10</f>
        <v>296.1904761904762</v>
      </c>
      <c r="EH28" s="232"/>
      <c r="EI28" s="233"/>
      <c r="EJ28" s="232"/>
    </row>
    <row r="29" spans="1:140" s="245" customFormat="1" ht="24" customHeight="1">
      <c r="A29" s="234"/>
      <c r="B29" s="210" t="s">
        <v>132</v>
      </c>
      <c r="C29" s="235"/>
      <c r="D29" s="235"/>
      <c r="E29" s="235"/>
      <c r="F29" s="235"/>
      <c r="G29" s="235"/>
      <c r="H29" s="235"/>
      <c r="I29" s="235"/>
      <c r="J29" s="235"/>
      <c r="K29" s="234"/>
      <c r="L29" s="234"/>
      <c r="M29" s="234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7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8">
        <v>26442</v>
      </c>
      <c r="BI29" s="238">
        <v>24587</v>
      </c>
      <c r="BJ29" s="239">
        <f>BI29/BH29*100</f>
        <v>92.98464563951289</v>
      </c>
      <c r="BK29" s="238"/>
      <c r="BL29" s="238">
        <v>13500</v>
      </c>
      <c r="BM29" s="238">
        <v>12254</v>
      </c>
      <c r="BN29" s="239">
        <f>BM29/BL29*100</f>
        <v>90.77037037037037</v>
      </c>
      <c r="BO29" s="238"/>
      <c r="BP29" s="238">
        <v>37900</v>
      </c>
      <c r="BQ29" s="238">
        <v>56695</v>
      </c>
      <c r="BR29" s="239">
        <f>BQ29/BP29*100</f>
        <v>149.5910290237467</v>
      </c>
      <c r="BS29" s="238"/>
      <c r="BT29" s="238"/>
      <c r="BU29" s="238">
        <v>73000</v>
      </c>
      <c r="BV29" s="238">
        <v>31793</v>
      </c>
      <c r="BW29" s="239">
        <f t="shared" si="16"/>
        <v>43.55205479452055</v>
      </c>
      <c r="BX29" s="238"/>
      <c r="BY29" s="238">
        <v>9386</v>
      </c>
      <c r="BZ29" s="240"/>
      <c r="CA29" s="240">
        <v>7955</v>
      </c>
      <c r="CB29" s="241">
        <v>22</v>
      </c>
      <c r="CC29" s="240"/>
      <c r="CD29" s="240">
        <v>19.9</v>
      </c>
      <c r="CE29" s="240">
        <v>4435</v>
      </c>
      <c r="CF29" s="240"/>
      <c r="CG29" s="240">
        <v>7600</v>
      </c>
      <c r="CH29" s="240">
        <v>1725</v>
      </c>
      <c r="CI29" s="240">
        <v>24880</v>
      </c>
      <c r="CJ29" s="240"/>
      <c r="CK29" s="240">
        <v>3258</v>
      </c>
      <c r="CL29" s="240">
        <v>173</v>
      </c>
      <c r="CM29" s="240"/>
      <c r="CN29" s="240">
        <v>12542</v>
      </c>
      <c r="CO29" s="240"/>
      <c r="CP29" s="240">
        <v>16207</v>
      </c>
      <c r="CQ29" s="240"/>
      <c r="CR29" s="241">
        <f t="shared" si="6"/>
        <v>12.922181470259925</v>
      </c>
      <c r="CS29" s="242"/>
      <c r="CT29" s="242">
        <v>51</v>
      </c>
      <c r="CU29" s="240"/>
      <c r="CV29" s="240">
        <v>700</v>
      </c>
      <c r="CW29" s="240">
        <v>195</v>
      </c>
      <c r="CX29" s="243">
        <f>CW29/CV29*100</f>
        <v>27.857142857142858</v>
      </c>
      <c r="CY29" s="240">
        <v>21475</v>
      </c>
      <c r="CZ29" s="240">
        <v>3602</v>
      </c>
      <c r="DA29" s="244">
        <f t="shared" si="11"/>
        <v>16.77299185098952</v>
      </c>
      <c r="DB29" s="240"/>
      <c r="DC29" s="240"/>
      <c r="DD29" s="240">
        <v>1090</v>
      </c>
      <c r="DE29" s="240"/>
      <c r="DF29" s="240">
        <v>4240</v>
      </c>
      <c r="EH29" s="246"/>
      <c r="EI29" s="233"/>
      <c r="EJ29" s="246"/>
    </row>
    <row r="30" spans="2:140" ht="12.75" customHeight="1">
      <c r="B30" s="248"/>
      <c r="C30" s="249"/>
      <c r="Y30" s="227"/>
      <c r="CR30" s="195"/>
      <c r="CS30" s="254"/>
      <c r="CT30" s="254"/>
      <c r="EI30" s="233"/>
      <c r="EJ30" s="256"/>
    </row>
    <row r="31" spans="2:143" ht="12.75" customHeight="1">
      <c r="B31" s="248"/>
      <c r="C31" s="249"/>
      <c r="Y31" s="228"/>
      <c r="EH31" s="256"/>
      <c r="EI31" s="233"/>
      <c r="EJ31" s="256"/>
      <c r="EK31" s="256"/>
      <c r="EL31" s="256"/>
      <c r="EM31" s="256"/>
    </row>
    <row r="32" spans="2:143" ht="12.75" customHeight="1">
      <c r="B32" s="248"/>
      <c r="C32" s="249"/>
      <c r="EH32" s="256"/>
      <c r="EI32" s="233"/>
      <c r="EJ32" s="256"/>
      <c r="EK32" s="256"/>
      <c r="EL32" s="256"/>
      <c r="EM32" s="256"/>
    </row>
    <row r="33" spans="2:143" ht="12.75" customHeight="1">
      <c r="B33" s="248"/>
      <c r="C33" s="249"/>
      <c r="EH33" s="256"/>
      <c r="EI33" s="233"/>
      <c r="EJ33" s="256"/>
      <c r="EK33" s="256"/>
      <c r="EL33" s="256"/>
      <c r="EM33" s="256"/>
    </row>
    <row r="34" spans="2:143" ht="12.75" customHeight="1">
      <c r="B34" s="248"/>
      <c r="C34" s="249"/>
      <c r="EH34" s="256"/>
      <c r="EI34" s="233"/>
      <c r="EJ34" s="256"/>
      <c r="EK34" s="256"/>
      <c r="EL34" s="256"/>
      <c r="EM34" s="256"/>
    </row>
    <row r="35" spans="2:143" ht="12.75" customHeight="1">
      <c r="B35" s="248"/>
      <c r="C35" s="249"/>
      <c r="CV35" s="257"/>
      <c r="EH35" s="256"/>
      <c r="EI35" s="233"/>
      <c r="EJ35" s="256"/>
      <c r="EK35" s="256"/>
      <c r="EL35" s="256"/>
      <c r="EM35" s="256"/>
    </row>
    <row r="36" spans="2:143" ht="12.75" customHeight="1">
      <c r="B36" s="248"/>
      <c r="C36" s="249"/>
      <c r="EH36" s="256"/>
      <c r="EI36" s="233"/>
      <c r="EJ36" s="256"/>
      <c r="EK36" s="256"/>
      <c r="EL36" s="256"/>
      <c r="EM36" s="256"/>
    </row>
    <row r="37" spans="138:143" ht="17.25">
      <c r="EH37" s="256"/>
      <c r="EI37" s="233"/>
      <c r="EJ37" s="256"/>
      <c r="EK37" s="256"/>
      <c r="EL37" s="256"/>
      <c r="EM37" s="256"/>
    </row>
    <row r="38" spans="138:143" ht="17.25">
      <c r="EH38" s="256"/>
      <c r="EI38" s="233"/>
      <c r="EJ38" s="256"/>
      <c r="EK38" s="256"/>
      <c r="EL38" s="256"/>
      <c r="EM38" s="256"/>
    </row>
    <row r="39" spans="138:143" ht="17.25">
      <c r="EH39" s="256"/>
      <c r="EI39" s="233"/>
      <c r="EJ39" s="256"/>
      <c r="EK39" s="256"/>
      <c r="EL39" s="256"/>
      <c r="EM39" s="256"/>
    </row>
    <row r="40" spans="138:143" ht="17.25">
      <c r="EH40" s="256"/>
      <c r="EI40" s="233"/>
      <c r="EJ40" s="256"/>
      <c r="EK40" s="256"/>
      <c r="EL40" s="256"/>
      <c r="EM40" s="256"/>
    </row>
    <row r="41" spans="138:143" ht="17.25">
      <c r="EH41" s="256"/>
      <c r="EI41" s="233"/>
      <c r="EJ41" s="256"/>
      <c r="EK41" s="256"/>
      <c r="EL41" s="256"/>
      <c r="EM41" s="256"/>
    </row>
    <row r="42" spans="138:143" ht="17.25">
      <c r="EH42" s="256"/>
      <c r="EI42" s="233"/>
      <c r="EJ42" s="256"/>
      <c r="EK42" s="256"/>
      <c r="EL42" s="256"/>
      <c r="EM42" s="256"/>
    </row>
    <row r="43" spans="138:143" ht="17.25">
      <c r="EH43" s="256"/>
      <c r="EI43" s="233"/>
      <c r="EJ43" s="256"/>
      <c r="EK43" s="256"/>
      <c r="EL43" s="256"/>
      <c r="EM43" s="256"/>
    </row>
    <row r="44" spans="138:143" ht="17.25">
      <c r="EH44" s="256"/>
      <c r="EI44" s="233"/>
      <c r="EJ44" s="256"/>
      <c r="EK44" s="256"/>
      <c r="EL44" s="256"/>
      <c r="EM44" s="256"/>
    </row>
    <row r="45" spans="138:143" ht="17.25">
      <c r="EH45" s="256"/>
      <c r="EI45" s="233"/>
      <c r="EJ45" s="256"/>
      <c r="EK45" s="256"/>
      <c r="EL45" s="256"/>
      <c r="EM45" s="256"/>
    </row>
    <row r="46" spans="138:143" ht="17.25">
      <c r="EH46" s="256"/>
      <c r="EI46" s="233"/>
      <c r="EJ46" s="256"/>
      <c r="EK46" s="256"/>
      <c r="EL46" s="256"/>
      <c r="EM46" s="256"/>
    </row>
    <row r="47" spans="138:143" ht="17.25">
      <c r="EH47" s="256"/>
      <c r="EI47" s="233"/>
      <c r="EJ47" s="256"/>
      <c r="EK47" s="256"/>
      <c r="EL47" s="256"/>
      <c r="EM47" s="256"/>
    </row>
    <row r="48" ht="17.25">
      <c r="EI48" s="208"/>
    </row>
    <row r="49" ht="17.25">
      <c r="EI49" s="231"/>
    </row>
    <row r="50" ht="17.25">
      <c r="EI50" s="245"/>
    </row>
  </sheetData>
  <sheetProtection/>
  <mergeCells count="73">
    <mergeCell ref="DO3:DS3"/>
    <mergeCell ref="DT3:DX3"/>
    <mergeCell ref="DY3:EB3"/>
    <mergeCell ref="AX3:AX4"/>
    <mergeCell ref="AY3:AY4"/>
    <mergeCell ref="AZ3:AZ4"/>
    <mergeCell ref="BA3:BA4"/>
    <mergeCell ref="BL3:BO3"/>
    <mergeCell ref="BP3:BS3"/>
    <mergeCell ref="AP3:AP4"/>
    <mergeCell ref="AS3:AS4"/>
    <mergeCell ref="AT3:AT4"/>
    <mergeCell ref="AU3:AU4"/>
    <mergeCell ref="AV3:AV4"/>
    <mergeCell ref="AW3:AW4"/>
    <mergeCell ref="DO2:EB2"/>
    <mergeCell ref="EC2:EF3"/>
    <mergeCell ref="E3:H3"/>
    <mergeCell ref="I3:J3"/>
    <mergeCell ref="K3:M3"/>
    <mergeCell ref="N3:O3"/>
    <mergeCell ref="AD3:AD4"/>
    <mergeCell ref="AE3:AE4"/>
    <mergeCell ref="AF3:AF4"/>
    <mergeCell ref="AG3:AG4"/>
    <mergeCell ref="CI2:CU3"/>
    <mergeCell ref="CV2:CX3"/>
    <mergeCell ref="CY2:DB3"/>
    <mergeCell ref="DC2:DF2"/>
    <mergeCell ref="DI2:DI4"/>
    <mergeCell ref="DJ2:DN3"/>
    <mergeCell ref="DC3:DD3"/>
    <mergeCell ref="DE3:DF3"/>
    <mergeCell ref="CB2:CB4"/>
    <mergeCell ref="CC2:CC4"/>
    <mergeCell ref="CD2:CD3"/>
    <mergeCell ref="CE2:CE4"/>
    <mergeCell ref="CF2:CF4"/>
    <mergeCell ref="CG2:CH3"/>
    <mergeCell ref="BC2:BE3"/>
    <mergeCell ref="BF2:BG3"/>
    <mergeCell ref="BH2:BK3"/>
    <mergeCell ref="BL2:BW2"/>
    <mergeCell ref="BY2:BY4"/>
    <mergeCell ref="BZ2:CA2"/>
    <mergeCell ref="BT3:BX3"/>
    <mergeCell ref="BZ3:CA3"/>
    <mergeCell ref="AL2:AM2"/>
    <mergeCell ref="AN2:AP2"/>
    <mergeCell ref="AQ2:AR3"/>
    <mergeCell ref="AS2:AW2"/>
    <mergeCell ref="AX2:BA2"/>
    <mergeCell ref="BB2:BB4"/>
    <mergeCell ref="AL3:AL4"/>
    <mergeCell ref="AM3:AM4"/>
    <mergeCell ref="AN3:AN4"/>
    <mergeCell ref="AO3:AO4"/>
    <mergeCell ref="Z2:AA2"/>
    <mergeCell ref="AB2:AC2"/>
    <mergeCell ref="AD2:AG2"/>
    <mergeCell ref="AH2:AH4"/>
    <mergeCell ref="AI2:AI4"/>
    <mergeCell ref="AJ2:AK3"/>
    <mergeCell ref="B1:DB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rintOptions/>
  <pageMargins left="0.5118110236220472" right="0.11811023622047245" top="0.5511811023622047" bottom="0.5511811023622047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2014-08-25T05:00:58Z</dcterms:created>
  <dcterms:modified xsi:type="dcterms:W3CDTF">2014-08-25T05:01:15Z</dcterms:modified>
  <cp:category/>
  <cp:version/>
  <cp:contentType/>
  <cp:contentStatus/>
</cp:coreProperties>
</file>