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заготовка кормов" sheetId="1" r:id="rId1"/>
  </sheets>
  <definedNames>
    <definedName name="_xlnm.Print_Area" localSheetId="0">'заготовка кормов'!$A$1:$BC$33</definedName>
  </definedNames>
  <calcPr calcId="145621"/>
</workbook>
</file>

<file path=xl/calcChain.xml><?xml version="1.0" encoding="utf-8"?>
<calcChain xmlns="http://schemas.openxmlformats.org/spreadsheetml/2006/main">
  <c r="AV32" i="1" l="1"/>
  <c r="AS32" i="1"/>
  <c r="AM32" i="1"/>
  <c r="R32" i="1"/>
  <c r="M32" i="1"/>
  <c r="I32" i="1"/>
  <c r="E32" i="1"/>
  <c r="AM31" i="1"/>
  <c r="AE31" i="1"/>
  <c r="AO31" i="1" s="1"/>
  <c r="BT30" i="1"/>
  <c r="BS30" i="1"/>
  <c r="BR30" i="1"/>
  <c r="BQ30" i="1"/>
  <c r="BP30" i="1"/>
  <c r="BO30" i="1"/>
  <c r="BU30" i="1" s="1"/>
  <c r="BL30" i="1"/>
  <c r="BK30" i="1"/>
  <c r="BJ30" i="1"/>
  <c r="BI30" i="1"/>
  <c r="BH30" i="1"/>
  <c r="BD30" i="1"/>
  <c r="BC30" i="1"/>
  <c r="BB30" i="1"/>
  <c r="BA30" i="1"/>
  <c r="AZ30" i="1"/>
  <c r="AY30" i="1"/>
  <c r="AX30" i="1"/>
  <c r="AU30" i="1"/>
  <c r="AT30" i="1"/>
  <c r="AV30" i="1" s="1"/>
  <c r="AR30" i="1"/>
  <c r="AS30" i="1" s="1"/>
  <c r="AQ30" i="1"/>
  <c r="AP30" i="1"/>
  <c r="AN30" i="1"/>
  <c r="AK30" i="1"/>
  <c r="AM30" i="1" s="1"/>
  <c r="AI30" i="1"/>
  <c r="AH30" i="1"/>
  <c r="AG30" i="1"/>
  <c r="AF30" i="1"/>
  <c r="AD30" i="1"/>
  <c r="AC30" i="1"/>
  <c r="AB30" i="1"/>
  <c r="AA30" i="1"/>
  <c r="Z30" i="1"/>
  <c r="T30" i="1"/>
  <c r="Q30" i="1"/>
  <c r="W30" i="1" s="1"/>
  <c r="P30" i="1"/>
  <c r="O30" i="1"/>
  <c r="L30" i="1"/>
  <c r="K30" i="1"/>
  <c r="M30" i="1" s="1"/>
  <c r="H30" i="1"/>
  <c r="G30" i="1"/>
  <c r="I30" i="1" s="1"/>
  <c r="D30" i="1"/>
  <c r="C30" i="1"/>
  <c r="BU29" i="1"/>
  <c r="BG29" i="1"/>
  <c r="BD29" i="1"/>
  <c r="I29" i="1"/>
  <c r="BU28" i="1"/>
  <c r="BG28" i="1"/>
  <c r="BD28" i="1"/>
  <c r="W28" i="1" s="1"/>
  <c r="AW28" i="1"/>
  <c r="AV28" i="1"/>
  <c r="AM28" i="1"/>
  <c r="AL28" i="1"/>
  <c r="AJ28" i="1"/>
  <c r="AE28" i="1"/>
  <c r="AO28" i="1" s="1"/>
  <c r="S28" i="1"/>
  <c r="R28" i="1"/>
  <c r="N28" i="1"/>
  <c r="X28" i="1" s="1"/>
  <c r="J28" i="1"/>
  <c r="I28" i="1"/>
  <c r="F28" i="1"/>
  <c r="BU27" i="1"/>
  <c r="BG27" i="1"/>
  <c r="BD27" i="1"/>
  <c r="AW27" i="1"/>
  <c r="AV27" i="1"/>
  <c r="AS27" i="1"/>
  <c r="AL27" i="1"/>
  <c r="AJ27" i="1"/>
  <c r="AE27" i="1"/>
  <c r="S27" i="1"/>
  <c r="N27" i="1"/>
  <c r="J27" i="1"/>
  <c r="F27" i="1"/>
  <c r="BU26" i="1"/>
  <c r="BG26" i="1"/>
  <c r="BD26" i="1" s="1"/>
  <c r="W26" i="1" s="1"/>
  <c r="AW26" i="1"/>
  <c r="AV26" i="1"/>
  <c r="AM26" i="1"/>
  <c r="AL26" i="1"/>
  <c r="AJ26" i="1"/>
  <c r="AE26" i="1"/>
  <c r="AO26" i="1" s="1"/>
  <c r="S26" i="1"/>
  <c r="N26" i="1"/>
  <c r="J26" i="1"/>
  <c r="I26" i="1"/>
  <c r="F26" i="1"/>
  <c r="BU25" i="1"/>
  <c r="BG25" i="1"/>
  <c r="BD25" i="1"/>
  <c r="I25" i="1"/>
  <c r="BU24" i="1"/>
  <c r="BG24" i="1"/>
  <c r="BD24" i="1"/>
  <c r="AW24" i="1"/>
  <c r="AV24" i="1"/>
  <c r="AM24" i="1"/>
  <c r="AL24" i="1"/>
  <c r="AJ24" i="1"/>
  <c r="AE24" i="1"/>
  <c r="AO24" i="1" s="1"/>
  <c r="S24" i="1"/>
  <c r="N24" i="1"/>
  <c r="J24" i="1"/>
  <c r="I24" i="1"/>
  <c r="F24" i="1"/>
  <c r="BU23" i="1"/>
  <c r="BG23" i="1"/>
  <c r="BD23" i="1" s="1"/>
  <c r="AW23" i="1"/>
  <c r="AV23" i="1"/>
  <c r="AM23" i="1"/>
  <c r="AL23" i="1"/>
  <c r="AJ23" i="1"/>
  <c r="AE23" i="1"/>
  <c r="AO23" i="1" s="1"/>
  <c r="S23" i="1"/>
  <c r="N23" i="1"/>
  <c r="J23" i="1"/>
  <c r="F23" i="1"/>
  <c r="BU22" i="1"/>
  <c r="BG22" i="1"/>
  <c r="BD22" i="1" s="1"/>
  <c r="AW22" i="1"/>
  <c r="AV22" i="1"/>
  <c r="AM22" i="1"/>
  <c r="AL22" i="1"/>
  <c r="AJ22" i="1"/>
  <c r="AE22" i="1"/>
  <c r="AO22" i="1" s="1"/>
  <c r="S22" i="1"/>
  <c r="N22" i="1"/>
  <c r="J22" i="1"/>
  <c r="F22" i="1"/>
  <c r="BU21" i="1"/>
  <c r="BG21" i="1"/>
  <c r="BD21" i="1" s="1"/>
  <c r="W21" i="1" s="1"/>
  <c r="AW21" i="1"/>
  <c r="AV21" i="1"/>
  <c r="AM21" i="1"/>
  <c r="AL21" i="1"/>
  <c r="AJ21" i="1"/>
  <c r="AE21" i="1"/>
  <c r="AO21" i="1" s="1"/>
  <c r="S21" i="1"/>
  <c r="R21" i="1"/>
  <c r="N21" i="1"/>
  <c r="J21" i="1"/>
  <c r="X21" i="1" s="1"/>
  <c r="I21" i="1"/>
  <c r="F21" i="1"/>
  <c r="BU20" i="1"/>
  <c r="BG20" i="1"/>
  <c r="BD20" i="1" s="1"/>
  <c r="W20" i="1" s="1"/>
  <c r="AW20" i="1"/>
  <c r="AV20" i="1"/>
  <c r="AM20" i="1"/>
  <c r="AL20" i="1"/>
  <c r="AJ20" i="1"/>
  <c r="AE20" i="1"/>
  <c r="AO20" i="1" s="1"/>
  <c r="S20" i="1"/>
  <c r="R20" i="1"/>
  <c r="N20" i="1"/>
  <c r="M20" i="1"/>
  <c r="J20" i="1"/>
  <c r="X20" i="1" s="1"/>
  <c r="I20" i="1"/>
  <c r="F20" i="1"/>
  <c r="BU19" i="1"/>
  <c r="BG19" i="1"/>
  <c r="BD19" i="1"/>
  <c r="R19" i="1"/>
  <c r="M19" i="1"/>
  <c r="I19" i="1"/>
  <c r="BU18" i="1"/>
  <c r="BG18" i="1"/>
  <c r="BD18" i="1"/>
  <c r="W18" i="1" s="1"/>
  <c r="AW18" i="1"/>
  <c r="AV18" i="1"/>
  <c r="AM18" i="1"/>
  <c r="AL18" i="1"/>
  <c r="AJ18" i="1"/>
  <c r="AE18" i="1"/>
  <c r="AO18" i="1" s="1"/>
  <c r="S18" i="1"/>
  <c r="N18" i="1"/>
  <c r="J18" i="1"/>
  <c r="X18" i="1" s="1"/>
  <c r="I18" i="1"/>
  <c r="F18" i="1"/>
  <c r="BU17" i="1"/>
  <c r="BG17" i="1"/>
  <c r="BD17" i="1" s="1"/>
  <c r="W17" i="1" s="1"/>
  <c r="AW17" i="1"/>
  <c r="AV17" i="1"/>
  <c r="AM17" i="1"/>
  <c r="AL17" i="1"/>
  <c r="AJ17" i="1"/>
  <c r="AE17" i="1"/>
  <c r="AO17" i="1" s="1"/>
  <c r="S17" i="1"/>
  <c r="R17" i="1"/>
  <c r="N17" i="1"/>
  <c r="J17" i="1"/>
  <c r="X17" i="1" s="1"/>
  <c r="I17" i="1"/>
  <c r="F17" i="1"/>
  <c r="BU16" i="1"/>
  <c r="BG16" i="1"/>
  <c r="BD16" i="1" s="1"/>
  <c r="W16" i="1" s="1"/>
  <c r="AW16" i="1"/>
  <c r="AV16" i="1"/>
  <c r="AS16" i="1"/>
  <c r="AM16" i="1"/>
  <c r="AL16" i="1"/>
  <c r="AJ16" i="1"/>
  <c r="AE16" i="1"/>
  <c r="AO16" i="1" s="1"/>
  <c r="S16" i="1"/>
  <c r="R16" i="1"/>
  <c r="N16" i="1"/>
  <c r="M16" i="1"/>
  <c r="J16" i="1"/>
  <c r="X16" i="1" s="1"/>
  <c r="I16" i="1"/>
  <c r="F16" i="1"/>
  <c r="BU15" i="1"/>
  <c r="BG15" i="1"/>
  <c r="BD15" i="1" s="1"/>
  <c r="W15" i="1" s="1"/>
  <c r="AW15" i="1"/>
  <c r="AV15" i="1"/>
  <c r="AM15" i="1"/>
  <c r="AL15" i="1"/>
  <c r="AJ15" i="1"/>
  <c r="AE15" i="1"/>
  <c r="AO15" i="1" s="1"/>
  <c r="S15" i="1"/>
  <c r="N15" i="1"/>
  <c r="M15" i="1"/>
  <c r="J15" i="1"/>
  <c r="X15" i="1" s="1"/>
  <c r="I15" i="1"/>
  <c r="F15" i="1"/>
  <c r="BU14" i="1"/>
  <c r="BG14" i="1"/>
  <c r="BD14" i="1" s="1"/>
  <c r="W14" i="1" s="1"/>
  <c r="AW14" i="1"/>
  <c r="AV14" i="1"/>
  <c r="AM14" i="1"/>
  <c r="AL14" i="1"/>
  <c r="AJ14" i="1"/>
  <c r="AE14" i="1"/>
  <c r="AO14" i="1" s="1"/>
  <c r="S14" i="1"/>
  <c r="R14" i="1"/>
  <c r="N14" i="1"/>
  <c r="M14" i="1"/>
  <c r="J14" i="1"/>
  <c r="I14" i="1"/>
  <c r="F14" i="1"/>
  <c r="BU13" i="1"/>
  <c r="BG13" i="1"/>
  <c r="BD13" i="1"/>
  <c r="W13" i="1" s="1"/>
  <c r="AW13" i="1"/>
  <c r="AV13" i="1"/>
  <c r="AM13" i="1"/>
  <c r="AL13" i="1"/>
  <c r="AJ13" i="1"/>
  <c r="AE13" i="1"/>
  <c r="AO13" i="1" s="1"/>
  <c r="S13" i="1"/>
  <c r="X13" i="1" s="1"/>
  <c r="N13" i="1"/>
  <c r="M13" i="1"/>
  <c r="J13" i="1"/>
  <c r="I13" i="1"/>
  <c r="F13" i="1"/>
  <c r="BU12" i="1"/>
  <c r="BG12" i="1"/>
  <c r="BD12" i="1"/>
  <c r="W12" i="1" s="1"/>
  <c r="AW12" i="1"/>
  <c r="AV12" i="1"/>
  <c r="AM12" i="1"/>
  <c r="AL12" i="1"/>
  <c r="AJ12" i="1"/>
  <c r="AE12" i="1"/>
  <c r="AO12" i="1" s="1"/>
  <c r="S12" i="1"/>
  <c r="R12" i="1"/>
  <c r="N12" i="1"/>
  <c r="M12" i="1"/>
  <c r="J12" i="1"/>
  <c r="X12" i="1" s="1"/>
  <c r="I12" i="1"/>
  <c r="F12" i="1"/>
  <c r="BU11" i="1"/>
  <c r="BG11" i="1"/>
  <c r="BD11" i="1" s="1"/>
  <c r="W11" i="1" s="1"/>
  <c r="AW11" i="1"/>
  <c r="AV11" i="1"/>
  <c r="AM11" i="1"/>
  <c r="AL11" i="1"/>
  <c r="AJ11" i="1"/>
  <c r="AE11" i="1"/>
  <c r="AO11" i="1" s="1"/>
  <c r="S11" i="1"/>
  <c r="R11" i="1"/>
  <c r="N11" i="1"/>
  <c r="M11" i="1"/>
  <c r="J11" i="1"/>
  <c r="I11" i="1"/>
  <c r="F11" i="1"/>
  <c r="BU10" i="1"/>
  <c r="BG10" i="1"/>
  <c r="BD10" i="1"/>
  <c r="W10" i="1" s="1"/>
  <c r="AW10" i="1"/>
  <c r="AV10" i="1"/>
  <c r="AM10" i="1"/>
  <c r="AL10" i="1"/>
  <c r="AJ10" i="1"/>
  <c r="AE10" i="1"/>
  <c r="AO10" i="1" s="1"/>
  <c r="S10" i="1"/>
  <c r="X10" i="1" s="1"/>
  <c r="N10" i="1"/>
  <c r="M10" i="1"/>
  <c r="J10" i="1"/>
  <c r="I10" i="1"/>
  <c r="F10" i="1"/>
  <c r="BU9" i="1"/>
  <c r="BG9" i="1"/>
  <c r="BD9" i="1"/>
  <c r="W9" i="1" s="1"/>
  <c r="AW9" i="1"/>
  <c r="AV9" i="1"/>
  <c r="AM9" i="1"/>
  <c r="AL9" i="1"/>
  <c r="AJ9" i="1"/>
  <c r="AE9" i="1"/>
  <c r="AO9" i="1" s="1"/>
  <c r="S9" i="1"/>
  <c r="R9" i="1"/>
  <c r="N9" i="1"/>
  <c r="M9" i="1"/>
  <c r="J9" i="1"/>
  <c r="X9" i="1" s="1"/>
  <c r="I9" i="1"/>
  <c r="F9" i="1"/>
  <c r="BU8" i="1"/>
  <c r="BG8" i="1"/>
  <c r="BD8" i="1" s="1"/>
  <c r="W8" i="1" s="1"/>
  <c r="AW8" i="1"/>
  <c r="AV8" i="1"/>
  <c r="AM8" i="1"/>
  <c r="AL8" i="1"/>
  <c r="AJ8" i="1"/>
  <c r="AE8" i="1"/>
  <c r="AO8" i="1" s="1"/>
  <c r="S8" i="1"/>
  <c r="R8" i="1"/>
  <c r="N8" i="1"/>
  <c r="J8" i="1"/>
  <c r="X8" i="1" s="1"/>
  <c r="I8" i="1"/>
  <c r="F8" i="1"/>
  <c r="BU7" i="1"/>
  <c r="BG7" i="1"/>
  <c r="BD7" i="1" s="1"/>
  <c r="W7" i="1" s="1"/>
  <c r="AW7" i="1"/>
  <c r="AV7" i="1"/>
  <c r="AM7" i="1"/>
  <c r="AL7" i="1"/>
  <c r="AJ7" i="1"/>
  <c r="AE7" i="1"/>
  <c r="AO7" i="1" s="1"/>
  <c r="S7" i="1"/>
  <c r="R7" i="1"/>
  <c r="N7" i="1"/>
  <c r="M7" i="1"/>
  <c r="J7" i="1"/>
  <c r="I7" i="1"/>
  <c r="F7" i="1"/>
  <c r="BU6" i="1"/>
  <c r="BG6" i="1"/>
  <c r="BD6" i="1"/>
  <c r="AW6" i="1"/>
  <c r="AV6" i="1"/>
  <c r="AM6" i="1"/>
  <c r="AL6" i="1"/>
  <c r="AJ6" i="1"/>
  <c r="AE6" i="1"/>
  <c r="AO6" i="1" s="1"/>
  <c r="S6" i="1"/>
  <c r="N6" i="1"/>
  <c r="J6" i="1"/>
  <c r="F6" i="1"/>
  <c r="BU5" i="1"/>
  <c r="BG5" i="1"/>
  <c r="BD5" i="1"/>
  <c r="W5" i="1" s="1"/>
  <c r="AW5" i="1"/>
  <c r="AW30" i="1" s="1"/>
  <c r="AV5" i="1"/>
  <c r="AM5" i="1"/>
  <c r="AL5" i="1"/>
  <c r="AL30" i="1" s="1"/>
  <c r="AJ5" i="1"/>
  <c r="AJ30" i="1" s="1"/>
  <c r="AE5" i="1"/>
  <c r="AE30" i="1" s="1"/>
  <c r="AO30" i="1" s="1"/>
  <c r="S5" i="1"/>
  <c r="S30" i="1" s="1"/>
  <c r="R5" i="1"/>
  <c r="N5" i="1"/>
  <c r="N30" i="1" s="1"/>
  <c r="M5" i="1"/>
  <c r="J5" i="1"/>
  <c r="X5" i="1" s="1"/>
  <c r="I5" i="1"/>
  <c r="F5" i="1"/>
  <c r="F30" i="1" s="1"/>
  <c r="X7" i="1" l="1"/>
  <c r="X11" i="1"/>
  <c r="X14" i="1"/>
  <c r="X26" i="1"/>
  <c r="AO5" i="1"/>
  <c r="J30" i="1"/>
  <c r="X30" i="1" s="1"/>
  <c r="R30" i="1"/>
</calcChain>
</file>

<file path=xl/sharedStrings.xml><?xml version="1.0" encoding="utf-8"?>
<sst xmlns="http://schemas.openxmlformats.org/spreadsheetml/2006/main" count="111" uniqueCount="87">
  <si>
    <t>Оперативные данные по полевым работам по Можгинскому району на 08 июня 2015 года</t>
  </si>
  <si>
    <t>Наименование хозяйства</t>
  </si>
  <si>
    <t>скошено сеяных и естественных трав,га</t>
  </si>
  <si>
    <t>Заготовлено, тонн</t>
  </si>
  <si>
    <t>в том числе сенаж в пленке, тонн</t>
  </si>
  <si>
    <t>Заготовлено</t>
  </si>
  <si>
    <t>ц.к.ед на усл.голову</t>
  </si>
  <si>
    <t>за день, ц.к.ед</t>
  </si>
  <si>
    <t>Подготовка почвы под посев озимых культур, га</t>
  </si>
  <si>
    <t>Работало тракторов на обработке почвы, ед</t>
  </si>
  <si>
    <t>Посев озимых культур,га</t>
  </si>
  <si>
    <t>Уборка зерновых культур</t>
  </si>
  <si>
    <t>Теребление льна, га</t>
  </si>
  <si>
    <t>Зябь,   га</t>
  </si>
  <si>
    <t>Засыпка семян, тонн</t>
  </si>
  <si>
    <t>условное поголовье, голов</t>
  </si>
  <si>
    <t>сено</t>
  </si>
  <si>
    <t>сенаж</t>
  </si>
  <si>
    <t>силосная масса</t>
  </si>
  <si>
    <t>соломы</t>
  </si>
  <si>
    <t xml:space="preserve">переходящий фонд                      </t>
  </si>
  <si>
    <t xml:space="preserve">яровые зерновые +  (страх.фонд)            </t>
  </si>
  <si>
    <t>Скошено сеяных и естественных трав</t>
  </si>
  <si>
    <t>план</t>
  </si>
  <si>
    <t>факт</t>
  </si>
  <si>
    <t>%</t>
  </si>
  <si>
    <t>за день,     га</t>
  </si>
  <si>
    <t>за день, т</t>
  </si>
  <si>
    <t>план (готовый силос)</t>
  </si>
  <si>
    <t>план (зеленой массы на силос)</t>
  </si>
  <si>
    <t>за день,т</t>
  </si>
  <si>
    <t>га</t>
  </si>
  <si>
    <t>тонн</t>
  </si>
  <si>
    <t>2013 г ц.к.ед</t>
  </si>
  <si>
    <t>План, га</t>
  </si>
  <si>
    <t>сжато и скошено зерновых, га</t>
  </si>
  <si>
    <t>скошено в валки, га</t>
  </si>
  <si>
    <t>на корма, га</t>
  </si>
  <si>
    <t xml:space="preserve"> в валках, га</t>
  </si>
  <si>
    <t>обмолочено на зерно, га</t>
  </si>
  <si>
    <t>за день,       га</t>
  </si>
  <si>
    <t>валовый сбор,           тонн</t>
  </si>
  <si>
    <t>вал.сбор за день, тонн</t>
  </si>
  <si>
    <t>урожайность, ц/га</t>
  </si>
  <si>
    <t>обработка зерна, тонн</t>
  </si>
  <si>
    <t>% уборки</t>
  </si>
  <si>
    <t>Работало комбайнов</t>
  </si>
  <si>
    <t>за день, га</t>
  </si>
  <si>
    <t>льна долгунца</t>
  </si>
  <si>
    <t>мн.       трав</t>
  </si>
  <si>
    <t>коров</t>
  </si>
  <si>
    <t>крс</t>
  </si>
  <si>
    <t>КРС*0,6</t>
  </si>
  <si>
    <t>скошено</t>
  </si>
  <si>
    <t>силос</t>
  </si>
  <si>
    <t>сенокосы</t>
  </si>
  <si>
    <t>однолетние</t>
  </si>
  <si>
    <t>многолетние</t>
  </si>
  <si>
    <t>минус</t>
  </si>
  <si>
    <t>ИТОГО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</si>
  <si>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</si>
  <si>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</si>
  <si>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</si>
  <si>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</si>
  <si>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</si>
  <si>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</si>
  <si>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</si>
  <si>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</si>
  <si>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</si>
  <si>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</si>
  <si>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</si>
  <si>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</si>
  <si>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</si>
  <si>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 Пычас</t>
  </si>
  <si>
    <t>ООО Удмуртия</t>
  </si>
  <si>
    <t>ООО Петухово</t>
  </si>
  <si>
    <t>ООО Новобиинское</t>
  </si>
  <si>
    <t>ООО Изошур</t>
  </si>
  <si>
    <t>ООО Малая Кибья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</si>
  <si>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</si>
  <si>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</si>
  <si>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</si>
  <si>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</si>
  <si>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</si>
  <si>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</si>
  <si>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КФХ</t>
  </si>
  <si>
    <t>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</si>
</sst>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b/>
      <i/>
      <sz val="14"/>
      <name val="Arial Cyr"/>
      <charset val="204"/>
    </font>
    <font>
      <b/>
      <i/>
      <sz val="22"/>
      <name val="Arial Cyr"/>
      <charset val="204"/>
    </font>
    <font>
      <sz val="14"/>
      <name val="Arial Cyr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b/>
      <i/>
      <sz val="20"/>
      <name val="Arial Cyr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b/>
      <i/>
      <sz val="14"/>
      <name val="Cambria"/>
      <family val="1"/>
      <charset val="204"/>
      <scheme val="major"/>
    </font>
    <font>
      <sz val="14"/>
      <color indexed="4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0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1" fontId="13" fillId="4" borderId="3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3" fillId="2" borderId="6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left" vertical="center"/>
    </xf>
    <xf numFmtId="1" fontId="11" fillId="2" borderId="5" xfId="0" applyNumberFormat="1" applyFont="1" applyFill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14" fillId="2" borderId="5" xfId="0" applyNumberFormat="1" applyFont="1" applyFill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 applyProtection="1">
      <alignment horizontal="left" vertical="center"/>
    </xf>
    <xf numFmtId="3" fontId="19" fillId="5" borderId="3" xfId="0" applyNumberFormat="1" applyFont="1" applyFill="1" applyBorder="1" applyAlignment="1">
      <alignment horizontal="center" vertical="center"/>
    </xf>
    <xf numFmtId="3" fontId="20" fillId="5" borderId="3" xfId="0" applyNumberFormat="1" applyFont="1" applyFill="1" applyBorder="1" applyAlignment="1">
      <alignment horizontal="center" vertical="center"/>
    </xf>
    <xf numFmtId="1" fontId="20" fillId="5" borderId="3" xfId="0" applyNumberFormat="1" applyFont="1" applyFill="1" applyBorder="1" applyAlignment="1">
      <alignment horizontal="center" vertical="center"/>
    </xf>
    <xf numFmtId="164" fontId="20" fillId="5" borderId="3" xfId="0" applyNumberFormat="1" applyFont="1" applyFill="1" applyBorder="1" applyAlignment="1">
      <alignment horizontal="center" vertical="center"/>
    </xf>
    <xf numFmtId="3" fontId="18" fillId="5" borderId="3" xfId="0" applyNumberFormat="1" applyFont="1" applyFill="1" applyBorder="1" applyAlignment="1">
      <alignment horizontal="center" vertical="center"/>
    </xf>
    <xf numFmtId="164" fontId="18" fillId="5" borderId="3" xfId="0" applyNumberFormat="1" applyFont="1" applyFill="1" applyBorder="1" applyAlignment="1">
      <alignment horizontal="center" vertical="center"/>
    </xf>
    <xf numFmtId="1" fontId="18" fillId="5" borderId="3" xfId="0" applyNumberFormat="1" applyFont="1" applyFill="1" applyBorder="1" applyAlignment="1">
      <alignment horizontal="center" vertical="center"/>
    </xf>
    <xf numFmtId="1" fontId="18" fillId="5" borderId="6" xfId="0" applyNumberFormat="1" applyFont="1" applyFill="1" applyBorder="1" applyAlignment="1">
      <alignment horizontal="center" vertical="center"/>
    </xf>
    <xf numFmtId="164" fontId="18" fillId="5" borderId="6" xfId="0" applyNumberFormat="1" applyFont="1" applyFill="1" applyBorder="1" applyAlignment="1">
      <alignment horizontal="center" vertical="center"/>
    </xf>
    <xf numFmtId="164" fontId="11" fillId="5" borderId="6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164" fontId="20" fillId="7" borderId="3" xfId="0" applyNumberFormat="1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164" fontId="18" fillId="7" borderId="3" xfId="0" applyNumberFormat="1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164" fontId="18" fillId="8" borderId="3" xfId="0" applyNumberFormat="1" applyFont="1" applyFill="1" applyBorder="1" applyAlignment="1">
      <alignment horizontal="center" vertical="center"/>
    </xf>
    <xf numFmtId="164" fontId="18" fillId="8" borderId="6" xfId="0" applyNumberFormat="1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1" fontId="18" fillId="8" borderId="12" xfId="0" applyNumberFormat="1" applyFont="1" applyFill="1" applyBorder="1" applyAlignment="1">
      <alignment horizontal="center" vertical="center"/>
    </xf>
    <xf numFmtId="1" fontId="11" fillId="8" borderId="11" xfId="0" applyNumberFormat="1" applyFont="1" applyFill="1" applyBorder="1" applyAlignment="1">
      <alignment horizontal="center" vertical="center"/>
    </xf>
    <xf numFmtId="164" fontId="11" fillId="8" borderId="6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64" fontId="20" fillId="4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164" fontId="18" fillId="4" borderId="3" xfId="0" applyNumberFormat="1" applyFont="1" applyFill="1" applyBorder="1" applyAlignment="1">
      <alignment horizontal="center" vertical="center"/>
    </xf>
    <xf numFmtId="164" fontId="18" fillId="4" borderId="6" xfId="0" applyNumberFormat="1" applyFont="1" applyFill="1" applyBorder="1" applyAlignment="1">
      <alignment horizontal="center" vertical="center"/>
    </xf>
    <xf numFmtId="1" fontId="18" fillId="4" borderId="3" xfId="0" applyNumberFormat="1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3" fillId="2" borderId="0" xfId="0" applyFont="1" applyFill="1"/>
    <xf numFmtId="0" fontId="3" fillId="4" borderId="0" xfId="0" applyFont="1" applyFill="1"/>
    <xf numFmtId="164" fontId="14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2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tabSelected="1" view="pageBreakPreview" zoomScale="50" zoomScaleNormal="50" zoomScaleSheetLayoutView="50" zoomScalePageLayoutView="29" workbookViewId="0">
      <pane xSplit="11" ySplit="4" topLeftCell="M5" activePane="bottomRight" state="frozen"/>
      <selection pane="topRight" activeCell="BQ1" sqref="BQ1"/>
      <selection pane="bottomLeft" activeCell="A5" sqref="A5"/>
      <selection pane="bottomRight" activeCell="BD1" sqref="BD1:BX65536"/>
    </sheetView>
  </sheetViews>
  <sheetFormatPr defaultColWidth="9.109375" defaultRowHeight="17.399999999999999" x14ac:dyDescent="0.3"/>
  <cols>
    <col min="1" max="1" width="4.6640625" style="154" customWidth="1"/>
    <col min="2" max="2" width="28.5546875" style="154" customWidth="1"/>
    <col min="3" max="3" width="11.33203125" style="151" customWidth="1"/>
    <col min="4" max="4" width="10.44140625" style="152" customWidth="1"/>
    <col min="5" max="5" width="9.109375" style="152" customWidth="1"/>
    <col min="6" max="6" width="7.109375" style="152" hidden="1" customWidth="1"/>
    <col min="7" max="7" width="10" style="153" customWidth="1"/>
    <col min="8" max="8" width="10.5546875" style="152" customWidth="1"/>
    <col min="9" max="9" width="8.33203125" style="152" customWidth="1"/>
    <col min="10" max="10" width="7" style="152" hidden="1" customWidth="1"/>
    <col min="11" max="11" width="9.21875" style="151" customWidth="1"/>
    <col min="12" max="12" width="9.33203125" style="154" customWidth="1"/>
    <col min="13" max="13" width="8.5546875" style="154" customWidth="1"/>
    <col min="14" max="14" width="7.21875" style="154" hidden="1" customWidth="1"/>
    <col min="15" max="15" width="10.5546875" style="153" customWidth="1"/>
    <col min="16" max="16" width="10.6640625" style="153" customWidth="1"/>
    <col min="17" max="17" width="10.44140625" style="154" customWidth="1"/>
    <col min="18" max="18" width="7" style="154" customWidth="1"/>
    <col min="19" max="19" width="7.88671875" style="154" hidden="1" customWidth="1"/>
    <col min="20" max="20" width="10.44140625" style="154" customWidth="1"/>
    <col min="21" max="21" width="9.21875" style="154" hidden="1" customWidth="1"/>
    <col min="22" max="22" width="10.109375" style="154" hidden="1" customWidth="1"/>
    <col min="23" max="23" width="8.109375" style="154" customWidth="1"/>
    <col min="24" max="24" width="10" style="154" hidden="1" customWidth="1"/>
    <col min="25" max="25" width="8.5546875" style="154" hidden="1" customWidth="1"/>
    <col min="26" max="26" width="9.88671875" style="154" hidden="1" customWidth="1"/>
    <col min="27" max="27" width="7.44140625" style="154" hidden="1" customWidth="1"/>
    <col min="28" max="28" width="8.88671875" style="154" hidden="1" customWidth="1"/>
    <col min="29" max="29" width="9.109375" style="154" hidden="1" customWidth="1"/>
    <col min="30" max="30" width="10.44140625" style="154" hidden="1" customWidth="1"/>
    <col min="31" max="31" width="11.44140625" style="154" hidden="1" customWidth="1"/>
    <col min="32" max="32" width="10.33203125" style="155" hidden="1" customWidth="1"/>
    <col min="33" max="34" width="9.77734375" style="154" hidden="1" customWidth="1"/>
    <col min="35" max="36" width="9.44140625" style="154" hidden="1" customWidth="1"/>
    <col min="37" max="38" width="11.5546875" style="154" hidden="1" customWidth="1"/>
    <col min="39" max="39" width="9.5546875" style="154" hidden="1" customWidth="1"/>
    <col min="40" max="40" width="8.109375" style="154" hidden="1" customWidth="1"/>
    <col min="41" max="41" width="9.44140625" style="154" hidden="1" customWidth="1"/>
    <col min="42" max="42" width="8.44140625" style="154" hidden="1" customWidth="1"/>
    <col min="43" max="43" width="7.88671875" style="154" hidden="1" customWidth="1"/>
    <col min="44" max="44" width="8.5546875" style="154" hidden="1" customWidth="1"/>
    <col min="45" max="45" width="5.88671875" style="154" hidden="1" customWidth="1"/>
    <col min="46" max="46" width="9.109375" style="154" hidden="1" customWidth="1"/>
    <col min="47" max="47" width="9.5546875" style="154" hidden="1" customWidth="1"/>
    <col min="48" max="48" width="7.109375" style="154" hidden="1" customWidth="1"/>
    <col min="49" max="49" width="7.21875" style="154" hidden="1" customWidth="1"/>
    <col min="50" max="50" width="8.44140625" style="154" hidden="1" customWidth="1"/>
    <col min="51" max="51" width="8.88671875" style="154" hidden="1" customWidth="1"/>
    <col min="52" max="52" width="8.33203125" style="154" hidden="1" customWidth="1"/>
    <col min="53" max="53" width="9.21875" style="154" hidden="1" customWidth="1"/>
    <col min="54" max="54" width="6.6640625" style="154" hidden="1" customWidth="1"/>
    <col min="55" max="55" width="9.77734375" style="154" hidden="1" customWidth="1"/>
    <col min="56" max="59" width="13.109375" style="154" hidden="1" customWidth="1"/>
    <col min="60" max="60" width="9.109375" style="157" hidden="1" customWidth="1"/>
    <col min="61" max="61" width="13.109375" style="157" hidden="1" customWidth="1"/>
    <col min="62" max="64" width="9.44140625" style="157" hidden="1" customWidth="1"/>
    <col min="65" max="66" width="9.109375" style="157" hidden="1" customWidth="1"/>
    <col min="67" max="70" width="0" style="157" hidden="1" customWidth="1"/>
    <col min="71" max="71" width="12.21875" style="157" hidden="1" customWidth="1"/>
    <col min="72" max="76" width="0" style="157" hidden="1" customWidth="1"/>
    <col min="77" max="16384" width="9.109375" style="157"/>
  </cols>
  <sheetData>
    <row r="1" spans="1:73" s="5" customFormat="1" ht="73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"/>
      <c r="AY1" s="3"/>
      <c r="AZ1" s="3"/>
      <c r="BA1" s="3"/>
      <c r="BB1" s="3"/>
      <c r="BC1" s="3"/>
      <c r="BD1" s="3"/>
      <c r="BE1" s="3"/>
      <c r="BF1" s="3"/>
      <c r="BG1" s="3"/>
      <c r="BH1" s="4"/>
      <c r="BI1" s="4"/>
      <c r="BJ1" s="4"/>
      <c r="BK1" s="4"/>
      <c r="BL1" s="4"/>
      <c r="BM1" s="4"/>
      <c r="BN1" s="4"/>
    </row>
    <row r="2" spans="1:73" s="30" customFormat="1" ht="29.25" customHeight="1" x14ac:dyDescent="0.35">
      <c r="A2" s="6"/>
      <c r="B2" s="6" t="s">
        <v>1</v>
      </c>
      <c r="C2" s="7" t="s">
        <v>2</v>
      </c>
      <c r="D2" s="7"/>
      <c r="E2" s="7"/>
      <c r="F2" s="7"/>
      <c r="G2" s="8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7" t="s">
        <v>4</v>
      </c>
      <c r="U2" s="10" t="s">
        <v>5</v>
      </c>
      <c r="V2" s="11"/>
      <c r="W2" s="12" t="s">
        <v>6</v>
      </c>
      <c r="X2" s="7" t="s">
        <v>7</v>
      </c>
      <c r="Y2" s="13"/>
      <c r="Z2" s="13" t="s">
        <v>8</v>
      </c>
      <c r="AA2" s="13" t="s">
        <v>9</v>
      </c>
      <c r="AB2" s="14" t="s">
        <v>10</v>
      </c>
      <c r="AC2" s="15"/>
      <c r="AD2" s="16" t="s">
        <v>11</v>
      </c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8"/>
      <c r="AQ2" s="19" t="s">
        <v>12</v>
      </c>
      <c r="AR2" s="20"/>
      <c r="AS2" s="21"/>
      <c r="AT2" s="22" t="s">
        <v>13</v>
      </c>
      <c r="AU2" s="23"/>
      <c r="AV2" s="23"/>
      <c r="AW2" s="24"/>
      <c r="AX2" s="25" t="s">
        <v>14</v>
      </c>
      <c r="AY2" s="25"/>
      <c r="AZ2" s="25"/>
      <c r="BA2" s="25"/>
      <c r="BB2" s="26"/>
      <c r="BC2" s="27"/>
      <c r="BD2" s="28" t="s">
        <v>15</v>
      </c>
      <c r="BE2" s="29"/>
      <c r="BF2" s="29"/>
      <c r="BG2" s="29"/>
    </row>
    <row r="3" spans="1:73" s="51" customFormat="1" ht="49.8" customHeight="1" x14ac:dyDescent="0.3">
      <c r="A3" s="31"/>
      <c r="B3" s="31"/>
      <c r="C3" s="7"/>
      <c r="D3" s="7"/>
      <c r="E3" s="7"/>
      <c r="F3" s="7"/>
      <c r="G3" s="32" t="s">
        <v>16</v>
      </c>
      <c r="H3" s="32"/>
      <c r="I3" s="32"/>
      <c r="J3" s="32"/>
      <c r="K3" s="32" t="s">
        <v>17</v>
      </c>
      <c r="L3" s="32"/>
      <c r="M3" s="32"/>
      <c r="N3" s="32"/>
      <c r="O3" s="33" t="s">
        <v>18</v>
      </c>
      <c r="P3" s="33"/>
      <c r="Q3" s="33"/>
      <c r="R3" s="33"/>
      <c r="S3" s="33"/>
      <c r="T3" s="7"/>
      <c r="U3" s="34" t="s">
        <v>19</v>
      </c>
      <c r="V3" s="35"/>
      <c r="W3" s="12"/>
      <c r="X3" s="7"/>
      <c r="Y3" s="36"/>
      <c r="Z3" s="37"/>
      <c r="AA3" s="37"/>
      <c r="AB3" s="38"/>
      <c r="AC3" s="39"/>
      <c r="AD3" s="40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2"/>
      <c r="AQ3" s="43"/>
      <c r="AR3" s="44"/>
      <c r="AS3" s="45"/>
      <c r="AT3" s="46"/>
      <c r="AU3" s="47"/>
      <c r="AV3" s="47"/>
      <c r="AW3" s="48"/>
      <c r="AX3" s="7" t="s">
        <v>20</v>
      </c>
      <c r="AY3" s="7"/>
      <c r="AZ3" s="7" t="s">
        <v>21</v>
      </c>
      <c r="BA3" s="7"/>
      <c r="BB3" s="49"/>
      <c r="BC3" s="50"/>
      <c r="BD3" s="28"/>
      <c r="BE3" s="29"/>
      <c r="BF3" s="29"/>
      <c r="BG3" s="29"/>
      <c r="BO3" s="52" t="s">
        <v>22</v>
      </c>
      <c r="BP3" s="52"/>
      <c r="BQ3" s="52"/>
      <c r="BR3" s="52"/>
      <c r="BS3" s="52"/>
      <c r="BT3" s="52"/>
      <c r="BU3" s="52"/>
    </row>
    <row r="4" spans="1:73" s="51" customFormat="1" ht="67.2" customHeight="1" x14ac:dyDescent="0.3">
      <c r="A4" s="53"/>
      <c r="B4" s="31"/>
      <c r="C4" s="54" t="s">
        <v>23</v>
      </c>
      <c r="D4" s="55" t="s">
        <v>24</v>
      </c>
      <c r="E4" s="55" t="s">
        <v>25</v>
      </c>
      <c r="F4" s="55" t="s">
        <v>26</v>
      </c>
      <c r="G4" s="56" t="s">
        <v>23</v>
      </c>
      <c r="H4" s="57" t="s">
        <v>24</v>
      </c>
      <c r="I4" s="57" t="s">
        <v>25</v>
      </c>
      <c r="J4" s="55" t="s">
        <v>27</v>
      </c>
      <c r="K4" s="54" t="s">
        <v>23</v>
      </c>
      <c r="L4" s="58" t="s">
        <v>24</v>
      </c>
      <c r="M4" s="57" t="s">
        <v>25</v>
      </c>
      <c r="N4" s="55" t="s">
        <v>27</v>
      </c>
      <c r="O4" s="59" t="s">
        <v>28</v>
      </c>
      <c r="P4" s="59" t="s">
        <v>29</v>
      </c>
      <c r="Q4" s="60" t="s">
        <v>24</v>
      </c>
      <c r="R4" s="55" t="s">
        <v>25</v>
      </c>
      <c r="S4" s="55" t="s">
        <v>30</v>
      </c>
      <c r="T4" s="7"/>
      <c r="U4" s="61" t="s">
        <v>31</v>
      </c>
      <c r="V4" s="61" t="s">
        <v>32</v>
      </c>
      <c r="W4" s="7"/>
      <c r="X4" s="7"/>
      <c r="Y4" s="55" t="s">
        <v>33</v>
      </c>
      <c r="Z4" s="36"/>
      <c r="AA4" s="36"/>
      <c r="AB4" s="62" t="s">
        <v>23</v>
      </c>
      <c r="AC4" s="62" t="s">
        <v>24</v>
      </c>
      <c r="AD4" s="63" t="s">
        <v>34</v>
      </c>
      <c r="AE4" s="64" t="s">
        <v>35</v>
      </c>
      <c r="AF4" s="65" t="s">
        <v>36</v>
      </c>
      <c r="AG4" s="60" t="s">
        <v>37</v>
      </c>
      <c r="AH4" s="60" t="s">
        <v>38</v>
      </c>
      <c r="AI4" s="55" t="s">
        <v>39</v>
      </c>
      <c r="AJ4" s="55" t="s">
        <v>40</v>
      </c>
      <c r="AK4" s="63" t="s">
        <v>41</v>
      </c>
      <c r="AL4" s="55" t="s">
        <v>42</v>
      </c>
      <c r="AM4" s="63" t="s">
        <v>43</v>
      </c>
      <c r="AN4" s="63" t="s">
        <v>44</v>
      </c>
      <c r="AO4" s="55" t="s">
        <v>45</v>
      </c>
      <c r="AP4" s="60" t="s">
        <v>46</v>
      </c>
      <c r="AQ4" s="66" t="s">
        <v>23</v>
      </c>
      <c r="AR4" s="66" t="s">
        <v>24</v>
      </c>
      <c r="AS4" s="66" t="s">
        <v>25</v>
      </c>
      <c r="AT4" s="60" t="s">
        <v>23</v>
      </c>
      <c r="AU4" s="60" t="s">
        <v>24</v>
      </c>
      <c r="AV4" s="60" t="s">
        <v>25</v>
      </c>
      <c r="AW4" s="60" t="s">
        <v>47</v>
      </c>
      <c r="AX4" s="60" t="s">
        <v>23</v>
      </c>
      <c r="AY4" s="60" t="s">
        <v>24</v>
      </c>
      <c r="AZ4" s="60" t="s">
        <v>23</v>
      </c>
      <c r="BA4" s="60" t="s">
        <v>24</v>
      </c>
      <c r="BB4" s="66" t="s">
        <v>48</v>
      </c>
      <c r="BC4" s="66" t="s">
        <v>49</v>
      </c>
      <c r="BD4" s="35"/>
      <c r="BE4" s="67" t="s">
        <v>50</v>
      </c>
      <c r="BF4" s="67" t="s">
        <v>51</v>
      </c>
      <c r="BG4" s="67" t="s">
        <v>52</v>
      </c>
      <c r="BI4" s="51" t="s">
        <v>53</v>
      </c>
      <c r="BJ4" s="51" t="s">
        <v>16</v>
      </c>
      <c r="BK4" s="51" t="s">
        <v>17</v>
      </c>
      <c r="BL4" s="51" t="s">
        <v>54</v>
      </c>
      <c r="BO4" s="51" t="s">
        <v>55</v>
      </c>
      <c r="BQ4" s="51" t="s">
        <v>56</v>
      </c>
      <c r="BR4" s="51" t="s">
        <v>57</v>
      </c>
      <c r="BT4" s="51" t="s">
        <v>58</v>
      </c>
      <c r="BU4" s="51" t="s">
        <v>59</v>
      </c>
    </row>
    <row r="5" spans="1:73" s="88" customFormat="1" ht="29.25" customHeight="1" x14ac:dyDescent="0.25">
      <c r="A5" s="68">
        <v>1</v>
      </c>
      <c r="B5" s="69" t="s">
        <v>60</v>
      </c>
      <c r="C5" s="70">
        <v>4930</v>
      </c>
      <c r="D5" s="71">
        <v>40</v>
      </c>
      <c r="E5" s="72"/>
      <c r="F5" s="72">
        <f t="shared" ref="F5:F18" si="0">D5-BI5</f>
        <v>40</v>
      </c>
      <c r="G5" s="70">
        <v>2070</v>
      </c>
      <c r="H5" s="71"/>
      <c r="I5" s="72">
        <f>H5/G5*100</f>
        <v>0</v>
      </c>
      <c r="J5" s="72">
        <f t="shared" ref="J5:J18" si="1">H5-BJ5</f>
        <v>0</v>
      </c>
      <c r="K5" s="70">
        <v>10000</v>
      </c>
      <c r="L5" s="72"/>
      <c r="M5" s="72">
        <f>L5/K5*100</f>
        <v>0</v>
      </c>
      <c r="N5" s="72">
        <f t="shared" ref="N5:N18" si="2">L5-BK5</f>
        <v>0</v>
      </c>
      <c r="O5" s="70"/>
      <c r="P5" s="70">
        <v>15100</v>
      </c>
      <c r="Q5" s="71"/>
      <c r="R5" s="72">
        <f>Q5/P5*100</f>
        <v>0</v>
      </c>
      <c r="S5" s="71">
        <f t="shared" ref="S5:S18" si="3">Q5-BL5</f>
        <v>0</v>
      </c>
      <c r="T5" s="71"/>
      <c r="U5" s="68"/>
      <c r="V5" s="68"/>
      <c r="W5" s="73">
        <f>((H5*0.45)+(L5*0.34)+(Q5/1.33*0.18)+(V5*0.2))/BD5*10</f>
        <v>0</v>
      </c>
      <c r="X5" s="74">
        <f>(J5*0.45+N5*0.35+(S5/1.33*0.17))/BD5*10</f>
        <v>0</v>
      </c>
      <c r="Y5" s="74">
        <v>23.1</v>
      </c>
      <c r="Z5" s="75">
        <v>1013</v>
      </c>
      <c r="AA5" s="75">
        <v>4</v>
      </c>
      <c r="AB5" s="76">
        <v>1500</v>
      </c>
      <c r="AC5" s="75">
        <v>215</v>
      </c>
      <c r="AD5" s="77">
        <v>6604</v>
      </c>
      <c r="AE5" s="78">
        <f>AG5+AI5</f>
        <v>4120</v>
      </c>
      <c r="AF5" s="79">
        <v>200</v>
      </c>
      <c r="AG5" s="75">
        <v>274</v>
      </c>
      <c r="AH5" s="75">
        <v>280</v>
      </c>
      <c r="AI5" s="75">
        <v>3846</v>
      </c>
      <c r="AJ5" s="75" t="e">
        <f>AI5-#REF!</f>
        <v>#REF!</v>
      </c>
      <c r="AK5" s="75">
        <v>10938</v>
      </c>
      <c r="AL5" s="75" t="e">
        <f>AK5-#REF!</f>
        <v>#REF!</v>
      </c>
      <c r="AM5" s="80">
        <f t="shared" ref="AM5:AM32" si="4">AK5/AI5*10</f>
        <v>28.439937597503899</v>
      </c>
      <c r="AN5" s="81">
        <v>501</v>
      </c>
      <c r="AO5" s="82">
        <f t="shared" ref="AO5:AO26" si="5">AE5/AD5*100</f>
        <v>62.386432465172625</v>
      </c>
      <c r="AP5" s="83">
        <v>14</v>
      </c>
      <c r="AQ5" s="83"/>
      <c r="AR5" s="83"/>
      <c r="AS5" s="83"/>
      <c r="AT5" s="84">
        <v>5000</v>
      </c>
      <c r="AU5" s="83">
        <v>734</v>
      </c>
      <c r="AV5" s="85">
        <f>AU5/AT5*100</f>
        <v>14.680000000000001</v>
      </c>
      <c r="AW5" s="83" t="e">
        <f>AU5-#REF!</f>
        <v>#REF!</v>
      </c>
      <c r="AX5" s="81">
        <v>384</v>
      </c>
      <c r="AY5" s="83">
        <v>384</v>
      </c>
      <c r="AZ5" s="81">
        <v>1383</v>
      </c>
      <c r="BA5" s="83">
        <v>534</v>
      </c>
      <c r="BB5" s="86"/>
      <c r="BC5" s="86"/>
      <c r="BD5" s="86">
        <f>BE5+BG5</f>
        <v>2617.8000000000002</v>
      </c>
      <c r="BE5" s="87">
        <v>1230</v>
      </c>
      <c r="BF5" s="87">
        <v>2313</v>
      </c>
      <c r="BG5" s="86">
        <f>BF5*0.6</f>
        <v>1387.8</v>
      </c>
      <c r="BI5" s="71"/>
      <c r="BJ5" s="89"/>
      <c r="BK5" s="90"/>
      <c r="BL5" s="89"/>
      <c r="BO5" s="88">
        <v>797</v>
      </c>
      <c r="BP5" s="88">
        <v>417</v>
      </c>
      <c r="BQ5" s="88">
        <v>533</v>
      </c>
      <c r="BR5" s="88">
        <v>3333</v>
      </c>
      <c r="BT5" s="88">
        <v>150</v>
      </c>
      <c r="BU5" s="88">
        <f>(BO5+BP5+BQ5+BR5+BS5)-BT5</f>
        <v>4930</v>
      </c>
    </row>
    <row r="6" spans="1:73" s="88" customFormat="1" ht="29.25" customHeight="1" x14ac:dyDescent="0.25">
      <c r="A6" s="68">
        <v>2</v>
      </c>
      <c r="B6" s="69" t="s">
        <v>61</v>
      </c>
      <c r="C6" s="70"/>
      <c r="D6" s="71"/>
      <c r="E6" s="72"/>
      <c r="F6" s="72">
        <f t="shared" si="0"/>
        <v>0</v>
      </c>
      <c r="G6" s="70"/>
      <c r="H6" s="71"/>
      <c r="I6" s="72"/>
      <c r="J6" s="72">
        <f t="shared" si="1"/>
        <v>0</v>
      </c>
      <c r="K6" s="70"/>
      <c r="L6" s="71"/>
      <c r="M6" s="72"/>
      <c r="N6" s="72">
        <f t="shared" si="2"/>
        <v>0</v>
      </c>
      <c r="O6" s="70"/>
      <c r="P6" s="70"/>
      <c r="Q6" s="71"/>
      <c r="R6" s="72"/>
      <c r="S6" s="71">
        <f t="shared" si="3"/>
        <v>0</v>
      </c>
      <c r="T6" s="71"/>
      <c r="U6" s="68"/>
      <c r="V6" s="68"/>
      <c r="W6" s="73"/>
      <c r="X6" s="74"/>
      <c r="Y6" s="74"/>
      <c r="Z6" s="74"/>
      <c r="AA6" s="74"/>
      <c r="AB6" s="73"/>
      <c r="AC6" s="74"/>
      <c r="AD6" s="77">
        <v>896</v>
      </c>
      <c r="AE6" s="78">
        <f t="shared" ref="AE6:AE31" si="6">AG6+AI6</f>
        <v>0</v>
      </c>
      <c r="AF6" s="79"/>
      <c r="AG6" s="75"/>
      <c r="AH6" s="75"/>
      <c r="AI6" s="75"/>
      <c r="AJ6" s="75" t="e">
        <f>AI6-#REF!</f>
        <v>#REF!</v>
      </c>
      <c r="AK6" s="75"/>
      <c r="AL6" s="75" t="e">
        <f>AK6-#REF!</f>
        <v>#REF!</v>
      </c>
      <c r="AM6" s="80" t="e">
        <f t="shared" si="4"/>
        <v>#DIV/0!</v>
      </c>
      <c r="AN6" s="81"/>
      <c r="AO6" s="82">
        <f t="shared" si="5"/>
        <v>0</v>
      </c>
      <c r="AP6" s="83"/>
      <c r="AQ6" s="85"/>
      <c r="AR6" s="85"/>
      <c r="AS6" s="85"/>
      <c r="AT6" s="84">
        <v>896</v>
      </c>
      <c r="AU6" s="91"/>
      <c r="AV6" s="85">
        <f t="shared" ref="AV6:AV32" si="7">AU6/AT6*100</f>
        <v>0</v>
      </c>
      <c r="AW6" s="83" t="e">
        <f>AU6-#REF!</f>
        <v>#REF!</v>
      </c>
      <c r="AX6" s="82"/>
      <c r="AY6" s="85"/>
      <c r="AZ6" s="81">
        <v>234</v>
      </c>
      <c r="BA6" s="83"/>
      <c r="BB6" s="86"/>
      <c r="BC6" s="86"/>
      <c r="BD6" s="86">
        <f t="shared" ref="BD6:BD30" si="8">BE6+BG6</f>
        <v>947.2</v>
      </c>
      <c r="BE6" s="87">
        <v>643</v>
      </c>
      <c r="BF6" s="87">
        <v>507</v>
      </c>
      <c r="BG6" s="86">
        <f t="shared" ref="BG6:BG29" si="9">BF6*0.6</f>
        <v>304.2</v>
      </c>
      <c r="BI6" s="71"/>
      <c r="BJ6" s="89"/>
      <c r="BK6" s="89"/>
      <c r="BL6" s="89"/>
      <c r="BU6" s="88">
        <f t="shared" ref="BU6:BU30" si="10">(BO6+BP6+BQ6+BR6+BS6)-BT6</f>
        <v>0</v>
      </c>
    </row>
    <row r="7" spans="1:73" s="88" customFormat="1" ht="29.25" customHeight="1" x14ac:dyDescent="0.25">
      <c r="A7" s="68">
        <v>3</v>
      </c>
      <c r="B7" s="69" t="s">
        <v>62</v>
      </c>
      <c r="C7" s="70">
        <v>1757</v>
      </c>
      <c r="D7" s="71">
        <v>105</v>
      </c>
      <c r="E7" s="72"/>
      <c r="F7" s="72">
        <f t="shared" si="0"/>
        <v>105</v>
      </c>
      <c r="G7" s="70">
        <v>640</v>
      </c>
      <c r="H7" s="71">
        <v>19</v>
      </c>
      <c r="I7" s="72">
        <f t="shared" ref="I7:I21" si="11">H7/G7*100</f>
        <v>2.96875</v>
      </c>
      <c r="J7" s="72">
        <f t="shared" si="1"/>
        <v>19</v>
      </c>
      <c r="K7" s="70">
        <v>2200</v>
      </c>
      <c r="L7" s="72"/>
      <c r="M7" s="72">
        <f t="shared" ref="M7:M20" si="12">L7/K7*100</f>
        <v>0</v>
      </c>
      <c r="N7" s="72">
        <f t="shared" si="2"/>
        <v>0</v>
      </c>
      <c r="O7" s="70"/>
      <c r="P7" s="70">
        <v>10000</v>
      </c>
      <c r="Q7" s="71"/>
      <c r="R7" s="72">
        <f t="shared" ref="R7:R32" si="13">Q7/P7*100</f>
        <v>0</v>
      </c>
      <c r="S7" s="71">
        <f t="shared" si="3"/>
        <v>0</v>
      </c>
      <c r="T7" s="72"/>
      <c r="U7" s="75"/>
      <c r="V7" s="75"/>
      <c r="W7" s="73">
        <f t="shared" ref="W7:W21" si="14">((H7*0.45)+(L7*0.34)+(Q7/1.33*0.18)+(V7*0.2))/BD7*10</f>
        <v>5.5375647668393785E-2</v>
      </c>
      <c r="X7" s="74">
        <f t="shared" ref="X7:X21" si="15">(J7*0.45+N7*0.35+(S7/1.33*0.17))/BD7*10</f>
        <v>5.5375647668393785E-2</v>
      </c>
      <c r="Y7" s="74">
        <v>18.899999999999999</v>
      </c>
      <c r="Z7" s="75">
        <v>250</v>
      </c>
      <c r="AA7" s="75">
        <v>2</v>
      </c>
      <c r="AB7" s="76">
        <v>521</v>
      </c>
      <c r="AC7" s="75">
        <v>35</v>
      </c>
      <c r="AD7" s="77">
        <v>1788</v>
      </c>
      <c r="AE7" s="78">
        <f t="shared" si="6"/>
        <v>1362</v>
      </c>
      <c r="AF7" s="79">
        <v>286</v>
      </c>
      <c r="AG7" s="75">
        <v>250</v>
      </c>
      <c r="AH7" s="75"/>
      <c r="AI7" s="75">
        <v>1112</v>
      </c>
      <c r="AJ7" s="75" t="e">
        <f>AI7-#REF!</f>
        <v>#REF!</v>
      </c>
      <c r="AK7" s="75">
        <v>3524</v>
      </c>
      <c r="AL7" s="75" t="e">
        <f>AK7-#REF!</f>
        <v>#REF!</v>
      </c>
      <c r="AM7" s="80">
        <f t="shared" si="4"/>
        <v>31.690647482014388</v>
      </c>
      <c r="AN7" s="81">
        <v>112</v>
      </c>
      <c r="AO7" s="82">
        <f t="shared" si="5"/>
        <v>76.174496644295303</v>
      </c>
      <c r="AP7" s="83">
        <v>4</v>
      </c>
      <c r="AQ7" s="85"/>
      <c r="AR7" s="85"/>
      <c r="AS7" s="85"/>
      <c r="AT7" s="84">
        <v>1700</v>
      </c>
      <c r="AU7" s="84">
        <v>505</v>
      </c>
      <c r="AV7" s="85">
        <f t="shared" si="7"/>
        <v>29.705882352941178</v>
      </c>
      <c r="AW7" s="83" t="e">
        <f>AU7-#REF!</f>
        <v>#REF!</v>
      </c>
      <c r="AX7" s="81">
        <v>93</v>
      </c>
      <c r="AY7" s="83"/>
      <c r="AZ7" s="81">
        <v>370</v>
      </c>
      <c r="BA7" s="83">
        <v>455</v>
      </c>
      <c r="BB7" s="86"/>
      <c r="BC7" s="86"/>
      <c r="BD7" s="86">
        <f t="shared" si="8"/>
        <v>1544</v>
      </c>
      <c r="BE7" s="87">
        <v>800</v>
      </c>
      <c r="BF7" s="87">
        <v>1240</v>
      </c>
      <c r="BG7" s="86">
        <f t="shared" si="9"/>
        <v>744</v>
      </c>
      <c r="BI7" s="71"/>
      <c r="BJ7" s="89"/>
      <c r="BK7" s="90"/>
      <c r="BL7" s="89"/>
      <c r="BO7" s="88">
        <v>353</v>
      </c>
      <c r="BQ7" s="88">
        <v>54</v>
      </c>
      <c r="BR7" s="88">
        <v>1470</v>
      </c>
      <c r="BT7" s="88">
        <v>120</v>
      </c>
      <c r="BU7" s="88">
        <f t="shared" si="10"/>
        <v>1757</v>
      </c>
    </row>
    <row r="8" spans="1:73" s="88" customFormat="1" ht="29.25" customHeight="1" x14ac:dyDescent="0.25">
      <c r="A8" s="68">
        <v>4</v>
      </c>
      <c r="B8" s="69" t="s">
        <v>63</v>
      </c>
      <c r="C8" s="70">
        <v>1727</v>
      </c>
      <c r="D8" s="71"/>
      <c r="E8" s="72"/>
      <c r="F8" s="72">
        <f t="shared" si="0"/>
        <v>0</v>
      </c>
      <c r="G8" s="70">
        <v>620</v>
      </c>
      <c r="H8" s="71"/>
      <c r="I8" s="72">
        <f t="shared" si="11"/>
        <v>0</v>
      </c>
      <c r="J8" s="72">
        <f t="shared" si="1"/>
        <v>0</v>
      </c>
      <c r="K8" s="70"/>
      <c r="L8" s="71"/>
      <c r="M8" s="72"/>
      <c r="N8" s="72">
        <f t="shared" si="2"/>
        <v>0</v>
      </c>
      <c r="O8" s="70"/>
      <c r="P8" s="70">
        <v>3300</v>
      </c>
      <c r="Q8" s="71"/>
      <c r="R8" s="72">
        <f t="shared" si="13"/>
        <v>0</v>
      </c>
      <c r="S8" s="71">
        <f t="shared" si="3"/>
        <v>0</v>
      </c>
      <c r="T8" s="71"/>
      <c r="U8" s="68"/>
      <c r="V8" s="68"/>
      <c r="W8" s="73">
        <f t="shared" si="14"/>
        <v>0</v>
      </c>
      <c r="X8" s="74">
        <f t="shared" si="15"/>
        <v>0</v>
      </c>
      <c r="Y8" s="74">
        <v>17.7</v>
      </c>
      <c r="Z8" s="75">
        <v>300</v>
      </c>
      <c r="AA8" s="75">
        <v>1</v>
      </c>
      <c r="AB8" s="76">
        <v>423</v>
      </c>
      <c r="AC8" s="75">
        <v>110</v>
      </c>
      <c r="AD8" s="77">
        <v>634</v>
      </c>
      <c r="AE8" s="78">
        <f t="shared" si="6"/>
        <v>484</v>
      </c>
      <c r="AF8" s="79"/>
      <c r="AG8" s="75">
        <v>244</v>
      </c>
      <c r="AH8" s="75"/>
      <c r="AI8" s="75">
        <v>240</v>
      </c>
      <c r="AJ8" s="75" t="e">
        <f>AI8-#REF!</f>
        <v>#REF!</v>
      </c>
      <c r="AK8" s="75">
        <v>260</v>
      </c>
      <c r="AL8" s="75" t="e">
        <f>AK8-#REF!</f>
        <v>#REF!</v>
      </c>
      <c r="AM8" s="80">
        <f t="shared" si="4"/>
        <v>10.833333333333332</v>
      </c>
      <c r="AN8" s="81">
        <v>38</v>
      </c>
      <c r="AO8" s="82">
        <f t="shared" si="5"/>
        <v>76.34069400630915</v>
      </c>
      <c r="AP8" s="83">
        <v>2</v>
      </c>
      <c r="AQ8" s="83"/>
      <c r="AR8" s="83"/>
      <c r="AS8" s="83"/>
      <c r="AT8" s="84">
        <v>530</v>
      </c>
      <c r="AU8" s="84">
        <v>165</v>
      </c>
      <c r="AV8" s="85">
        <f t="shared" si="7"/>
        <v>31.132075471698112</v>
      </c>
      <c r="AW8" s="83" t="e">
        <f>AU8-#REF!</f>
        <v>#REF!</v>
      </c>
      <c r="AX8" s="81">
        <v>93</v>
      </c>
      <c r="AY8" s="83"/>
      <c r="AZ8" s="81">
        <v>106</v>
      </c>
      <c r="BA8" s="83"/>
      <c r="BB8" s="86"/>
      <c r="BC8" s="86"/>
      <c r="BD8" s="86">
        <f t="shared" si="8"/>
        <v>508.2</v>
      </c>
      <c r="BE8" s="86">
        <v>255</v>
      </c>
      <c r="BF8" s="86">
        <v>422</v>
      </c>
      <c r="BG8" s="86">
        <f t="shared" si="9"/>
        <v>253.2</v>
      </c>
      <c r="BI8" s="71"/>
      <c r="BJ8" s="89"/>
      <c r="BK8" s="89"/>
      <c r="BL8" s="89"/>
      <c r="BO8" s="88">
        <v>72</v>
      </c>
      <c r="BQ8" s="88">
        <v>193</v>
      </c>
      <c r="BR8" s="88">
        <v>40</v>
      </c>
      <c r="BS8" s="88">
        <v>1452</v>
      </c>
      <c r="BT8" s="88">
        <v>30</v>
      </c>
      <c r="BU8" s="88">
        <f t="shared" si="10"/>
        <v>1727</v>
      </c>
    </row>
    <row r="9" spans="1:73" s="88" customFormat="1" ht="29.25" customHeight="1" x14ac:dyDescent="0.25">
      <c r="A9" s="68">
        <v>5</v>
      </c>
      <c r="B9" s="69" t="s">
        <v>64</v>
      </c>
      <c r="C9" s="70">
        <v>1465</v>
      </c>
      <c r="D9" s="71"/>
      <c r="E9" s="72"/>
      <c r="F9" s="72">
        <f t="shared" si="0"/>
        <v>0</v>
      </c>
      <c r="G9" s="70">
        <v>600</v>
      </c>
      <c r="H9" s="71"/>
      <c r="I9" s="72">
        <f t="shared" si="11"/>
        <v>0</v>
      </c>
      <c r="J9" s="72">
        <f t="shared" si="1"/>
        <v>0</v>
      </c>
      <c r="K9" s="70">
        <v>800</v>
      </c>
      <c r="L9" s="71"/>
      <c r="M9" s="72">
        <f t="shared" si="12"/>
        <v>0</v>
      </c>
      <c r="N9" s="72">
        <f t="shared" si="2"/>
        <v>0</v>
      </c>
      <c r="O9" s="70"/>
      <c r="P9" s="70">
        <v>4700</v>
      </c>
      <c r="Q9" s="71"/>
      <c r="R9" s="72">
        <f t="shared" si="13"/>
        <v>0</v>
      </c>
      <c r="S9" s="71">
        <f t="shared" si="3"/>
        <v>0</v>
      </c>
      <c r="T9" s="71"/>
      <c r="U9" s="68"/>
      <c r="V9" s="68"/>
      <c r="W9" s="73">
        <f t="shared" si="14"/>
        <v>0</v>
      </c>
      <c r="X9" s="74">
        <f t="shared" si="15"/>
        <v>0</v>
      </c>
      <c r="Y9" s="74">
        <v>18.100000000000001</v>
      </c>
      <c r="Z9" s="75">
        <v>264</v>
      </c>
      <c r="AA9" s="75">
        <v>2</v>
      </c>
      <c r="AB9" s="76">
        <v>480</v>
      </c>
      <c r="AC9" s="75">
        <v>233</v>
      </c>
      <c r="AD9" s="77">
        <v>1880</v>
      </c>
      <c r="AE9" s="78">
        <f t="shared" si="6"/>
        <v>954</v>
      </c>
      <c r="AF9" s="79"/>
      <c r="AG9" s="75">
        <v>20</v>
      </c>
      <c r="AH9" s="75"/>
      <c r="AI9" s="75">
        <v>934</v>
      </c>
      <c r="AJ9" s="75" t="e">
        <f>AI9-#REF!</f>
        <v>#REF!</v>
      </c>
      <c r="AK9" s="75">
        <v>2171</v>
      </c>
      <c r="AL9" s="75" t="e">
        <f>AK9-#REF!</f>
        <v>#REF!</v>
      </c>
      <c r="AM9" s="80">
        <f t="shared" si="4"/>
        <v>23.244111349036402</v>
      </c>
      <c r="AN9" s="81">
        <v>95</v>
      </c>
      <c r="AO9" s="82">
        <f t="shared" si="5"/>
        <v>50.744680851063826</v>
      </c>
      <c r="AP9" s="83">
        <v>4</v>
      </c>
      <c r="AQ9" s="83"/>
      <c r="AR9" s="83"/>
      <c r="AS9" s="83"/>
      <c r="AT9" s="84">
        <v>1100</v>
      </c>
      <c r="AU9" s="83">
        <v>435</v>
      </c>
      <c r="AV9" s="85">
        <f t="shared" si="7"/>
        <v>39.545454545454547</v>
      </c>
      <c r="AW9" s="83" t="e">
        <f>AU9-#REF!</f>
        <v>#REF!</v>
      </c>
      <c r="AX9" s="81">
        <v>99</v>
      </c>
      <c r="AY9" s="83">
        <v>99</v>
      </c>
      <c r="AZ9" s="81">
        <v>363</v>
      </c>
      <c r="BA9" s="83">
        <v>147</v>
      </c>
      <c r="BB9" s="86"/>
      <c r="BC9" s="86"/>
      <c r="BD9" s="86">
        <f t="shared" si="8"/>
        <v>840</v>
      </c>
      <c r="BE9" s="87">
        <v>450</v>
      </c>
      <c r="BF9" s="87">
        <v>650</v>
      </c>
      <c r="BG9" s="86">
        <f t="shared" si="9"/>
        <v>390</v>
      </c>
      <c r="BI9" s="71"/>
      <c r="BJ9" s="89"/>
      <c r="BK9" s="89"/>
      <c r="BL9" s="89"/>
      <c r="BP9" s="88">
        <v>20</v>
      </c>
      <c r="BR9" s="88">
        <v>190</v>
      </c>
      <c r="BS9" s="88">
        <v>1285</v>
      </c>
      <c r="BT9" s="88">
        <v>30</v>
      </c>
      <c r="BU9" s="88">
        <f t="shared" si="10"/>
        <v>1465</v>
      </c>
    </row>
    <row r="10" spans="1:73" s="88" customFormat="1" ht="29.25" customHeight="1" x14ac:dyDescent="0.25">
      <c r="A10" s="68">
        <v>6</v>
      </c>
      <c r="B10" s="69" t="s">
        <v>65</v>
      </c>
      <c r="C10" s="70">
        <v>794</v>
      </c>
      <c r="D10" s="71"/>
      <c r="E10" s="72"/>
      <c r="F10" s="72">
        <f t="shared" si="0"/>
        <v>0</v>
      </c>
      <c r="G10" s="70">
        <v>260</v>
      </c>
      <c r="H10" s="71"/>
      <c r="I10" s="72">
        <f t="shared" si="11"/>
        <v>0</v>
      </c>
      <c r="J10" s="72">
        <f t="shared" si="1"/>
        <v>0</v>
      </c>
      <c r="K10" s="70">
        <v>2700</v>
      </c>
      <c r="L10" s="71"/>
      <c r="M10" s="72">
        <f t="shared" si="12"/>
        <v>0</v>
      </c>
      <c r="N10" s="72">
        <f t="shared" si="2"/>
        <v>0</v>
      </c>
      <c r="O10" s="70"/>
      <c r="P10" s="70"/>
      <c r="Q10" s="71"/>
      <c r="R10" s="72"/>
      <c r="S10" s="71">
        <f t="shared" si="3"/>
        <v>0</v>
      </c>
      <c r="T10" s="71"/>
      <c r="U10" s="68"/>
      <c r="V10" s="68"/>
      <c r="W10" s="73">
        <f t="shared" si="14"/>
        <v>0</v>
      </c>
      <c r="X10" s="74">
        <f t="shared" si="15"/>
        <v>0</v>
      </c>
      <c r="Y10" s="74">
        <v>15.2</v>
      </c>
      <c r="Z10" s="75">
        <v>20</v>
      </c>
      <c r="AA10" s="75">
        <v>2</v>
      </c>
      <c r="AB10" s="76">
        <v>140</v>
      </c>
      <c r="AC10" s="75"/>
      <c r="AD10" s="77">
        <v>760</v>
      </c>
      <c r="AE10" s="78">
        <f t="shared" si="6"/>
        <v>415</v>
      </c>
      <c r="AF10" s="79"/>
      <c r="AG10" s="75">
        <v>45</v>
      </c>
      <c r="AH10" s="75"/>
      <c r="AI10" s="75">
        <v>370</v>
      </c>
      <c r="AJ10" s="75" t="e">
        <f>AI10-#REF!</f>
        <v>#REF!</v>
      </c>
      <c r="AK10" s="75">
        <v>966</v>
      </c>
      <c r="AL10" s="75" t="e">
        <f>AK10-#REF!</f>
        <v>#REF!</v>
      </c>
      <c r="AM10" s="80">
        <f t="shared" si="4"/>
        <v>26.108108108108109</v>
      </c>
      <c r="AN10" s="81">
        <v>43</v>
      </c>
      <c r="AO10" s="82">
        <f t="shared" si="5"/>
        <v>54.605263157894733</v>
      </c>
      <c r="AP10" s="83">
        <v>3</v>
      </c>
      <c r="AQ10" s="85"/>
      <c r="AR10" s="85"/>
      <c r="AS10" s="85"/>
      <c r="AT10" s="84">
        <v>800</v>
      </c>
      <c r="AU10" s="83">
        <v>220</v>
      </c>
      <c r="AV10" s="83">
        <f t="shared" si="7"/>
        <v>27.500000000000004</v>
      </c>
      <c r="AW10" s="83" t="e">
        <f>AU10-#REF!</f>
        <v>#REF!</v>
      </c>
      <c r="AX10" s="81">
        <v>30</v>
      </c>
      <c r="AY10" s="83">
        <v>10</v>
      </c>
      <c r="AZ10" s="81">
        <v>180</v>
      </c>
      <c r="BA10" s="83">
        <v>120</v>
      </c>
      <c r="BB10" s="86"/>
      <c r="BC10" s="86"/>
      <c r="BD10" s="86">
        <f t="shared" si="8"/>
        <v>580</v>
      </c>
      <c r="BE10" s="87">
        <v>325</v>
      </c>
      <c r="BF10" s="87">
        <v>425</v>
      </c>
      <c r="BG10" s="86">
        <f t="shared" si="9"/>
        <v>255</v>
      </c>
      <c r="BI10" s="71"/>
      <c r="BJ10" s="89"/>
      <c r="BK10" s="89"/>
      <c r="BL10" s="89"/>
      <c r="BO10" s="88">
        <v>9</v>
      </c>
      <c r="BP10" s="88">
        <v>30</v>
      </c>
      <c r="BR10" s="88">
        <v>140</v>
      </c>
      <c r="BS10" s="88">
        <v>615</v>
      </c>
      <c r="BU10" s="88">
        <f t="shared" si="10"/>
        <v>794</v>
      </c>
    </row>
    <row r="11" spans="1:73" s="88" customFormat="1" ht="29.25" customHeight="1" x14ac:dyDescent="0.25">
      <c r="A11" s="68">
        <v>7</v>
      </c>
      <c r="B11" s="69" t="s">
        <v>66</v>
      </c>
      <c r="C11" s="70">
        <v>414</v>
      </c>
      <c r="D11" s="71"/>
      <c r="E11" s="72"/>
      <c r="F11" s="72">
        <f t="shared" si="0"/>
        <v>0</v>
      </c>
      <c r="G11" s="70">
        <v>180</v>
      </c>
      <c r="H11" s="71"/>
      <c r="I11" s="72">
        <f t="shared" si="11"/>
        <v>0</v>
      </c>
      <c r="J11" s="72">
        <f t="shared" si="1"/>
        <v>0</v>
      </c>
      <c r="K11" s="70">
        <v>300</v>
      </c>
      <c r="L11" s="71"/>
      <c r="M11" s="72">
        <f t="shared" si="12"/>
        <v>0</v>
      </c>
      <c r="N11" s="72">
        <f t="shared" si="2"/>
        <v>0</v>
      </c>
      <c r="O11" s="70"/>
      <c r="P11" s="70">
        <v>1700</v>
      </c>
      <c r="Q11" s="71"/>
      <c r="R11" s="72">
        <f t="shared" si="13"/>
        <v>0</v>
      </c>
      <c r="S11" s="71">
        <f t="shared" si="3"/>
        <v>0</v>
      </c>
      <c r="T11" s="71"/>
      <c r="U11" s="68"/>
      <c r="V11" s="68"/>
      <c r="W11" s="73">
        <f t="shared" si="14"/>
        <v>0</v>
      </c>
      <c r="X11" s="74">
        <f t="shared" si="15"/>
        <v>0</v>
      </c>
      <c r="Y11" s="74">
        <v>12.2</v>
      </c>
      <c r="Z11" s="92">
        <v>70</v>
      </c>
      <c r="AA11" s="75">
        <v>1</v>
      </c>
      <c r="AB11" s="76">
        <v>70</v>
      </c>
      <c r="AC11" s="75"/>
      <c r="AD11" s="77">
        <v>590</v>
      </c>
      <c r="AE11" s="78">
        <f t="shared" si="6"/>
        <v>445</v>
      </c>
      <c r="AF11" s="79"/>
      <c r="AG11" s="75">
        <v>45</v>
      </c>
      <c r="AH11" s="75"/>
      <c r="AI11" s="75">
        <v>400</v>
      </c>
      <c r="AJ11" s="75" t="e">
        <f>AI11-#REF!</f>
        <v>#REF!</v>
      </c>
      <c r="AK11" s="75">
        <v>1040</v>
      </c>
      <c r="AL11" s="75" t="e">
        <f>AK11-#REF!</f>
        <v>#REF!</v>
      </c>
      <c r="AM11" s="80">
        <f t="shared" si="4"/>
        <v>26</v>
      </c>
      <c r="AN11" s="81">
        <v>20</v>
      </c>
      <c r="AO11" s="82">
        <f t="shared" si="5"/>
        <v>75.423728813559322</v>
      </c>
      <c r="AP11" s="83">
        <v>2</v>
      </c>
      <c r="AQ11" s="85"/>
      <c r="AR11" s="85"/>
      <c r="AS11" s="85"/>
      <c r="AT11" s="84">
        <v>500</v>
      </c>
      <c r="AU11" s="83">
        <v>180</v>
      </c>
      <c r="AV11" s="85">
        <f t="shared" si="7"/>
        <v>36</v>
      </c>
      <c r="AW11" s="83" t="e">
        <f>AU11-#REF!</f>
        <v>#REF!</v>
      </c>
      <c r="AX11" s="81">
        <v>15</v>
      </c>
      <c r="AY11" s="83">
        <v>15</v>
      </c>
      <c r="AZ11" s="81">
        <v>131</v>
      </c>
      <c r="BA11" s="83">
        <v>100</v>
      </c>
      <c r="BB11" s="86"/>
      <c r="BC11" s="86"/>
      <c r="BD11" s="86">
        <f t="shared" si="8"/>
        <v>373.4</v>
      </c>
      <c r="BE11" s="86">
        <v>221</v>
      </c>
      <c r="BF11" s="86">
        <v>254</v>
      </c>
      <c r="BG11" s="86">
        <f t="shared" si="9"/>
        <v>152.4</v>
      </c>
      <c r="BI11" s="71"/>
      <c r="BJ11" s="89"/>
      <c r="BK11" s="89"/>
      <c r="BL11" s="89"/>
      <c r="BO11" s="88">
        <v>5</v>
      </c>
      <c r="BP11" s="88">
        <v>20</v>
      </c>
      <c r="BR11" s="88">
        <v>32</v>
      </c>
      <c r="BS11" s="88">
        <v>357</v>
      </c>
      <c r="BU11" s="88">
        <f t="shared" si="10"/>
        <v>414</v>
      </c>
    </row>
    <row r="12" spans="1:73" s="88" customFormat="1" ht="29.25" customHeight="1" x14ac:dyDescent="0.25">
      <c r="A12" s="68">
        <v>8</v>
      </c>
      <c r="B12" s="69" t="s">
        <v>67</v>
      </c>
      <c r="C12" s="70">
        <v>1667</v>
      </c>
      <c r="D12" s="71"/>
      <c r="E12" s="72"/>
      <c r="F12" s="72">
        <f t="shared" si="0"/>
        <v>0</v>
      </c>
      <c r="G12" s="70">
        <v>1200</v>
      </c>
      <c r="H12" s="71"/>
      <c r="I12" s="72">
        <f t="shared" si="11"/>
        <v>0</v>
      </c>
      <c r="J12" s="72">
        <f t="shared" si="1"/>
        <v>0</v>
      </c>
      <c r="K12" s="93">
        <v>1700</v>
      </c>
      <c r="L12" s="71"/>
      <c r="M12" s="72">
        <f t="shared" si="12"/>
        <v>0</v>
      </c>
      <c r="N12" s="72">
        <f t="shared" si="2"/>
        <v>0</v>
      </c>
      <c r="O12" s="70"/>
      <c r="P12" s="93">
        <v>3600</v>
      </c>
      <c r="Q12" s="71"/>
      <c r="R12" s="72">
        <f t="shared" si="13"/>
        <v>0</v>
      </c>
      <c r="S12" s="71">
        <f t="shared" si="3"/>
        <v>0</v>
      </c>
      <c r="T12" s="71"/>
      <c r="U12" s="68"/>
      <c r="V12" s="68"/>
      <c r="W12" s="73">
        <f t="shared" si="14"/>
        <v>0</v>
      </c>
      <c r="X12" s="74">
        <f t="shared" si="15"/>
        <v>0</v>
      </c>
      <c r="Y12" s="74">
        <v>10</v>
      </c>
      <c r="Z12" s="92">
        <v>250</v>
      </c>
      <c r="AA12" s="75"/>
      <c r="AB12" s="76">
        <v>250</v>
      </c>
      <c r="AC12" s="75"/>
      <c r="AD12" s="77">
        <v>1380</v>
      </c>
      <c r="AE12" s="78">
        <f t="shared" si="6"/>
        <v>612</v>
      </c>
      <c r="AF12" s="79">
        <v>162</v>
      </c>
      <c r="AG12" s="75"/>
      <c r="AH12" s="75">
        <v>80</v>
      </c>
      <c r="AI12" s="75">
        <v>612</v>
      </c>
      <c r="AJ12" s="75" t="e">
        <f>AI12-#REF!</f>
        <v>#REF!</v>
      </c>
      <c r="AK12" s="75">
        <v>1530</v>
      </c>
      <c r="AL12" s="75" t="e">
        <f>AK12-#REF!</f>
        <v>#REF!</v>
      </c>
      <c r="AM12" s="80">
        <f t="shared" si="4"/>
        <v>25</v>
      </c>
      <c r="AN12" s="81">
        <v>140</v>
      </c>
      <c r="AO12" s="82">
        <f t="shared" si="5"/>
        <v>44.347826086956523</v>
      </c>
      <c r="AP12" s="83">
        <v>3</v>
      </c>
      <c r="AQ12" s="83"/>
      <c r="AR12" s="83"/>
      <c r="AS12" s="83"/>
      <c r="AT12" s="84">
        <v>1800</v>
      </c>
      <c r="AU12" s="83">
        <v>360</v>
      </c>
      <c r="AV12" s="85">
        <f t="shared" si="7"/>
        <v>20</v>
      </c>
      <c r="AW12" s="83" t="e">
        <f>AU12-#REF!</f>
        <v>#REF!</v>
      </c>
      <c r="AX12" s="81">
        <v>55</v>
      </c>
      <c r="AY12" s="83">
        <v>45</v>
      </c>
      <c r="AZ12" s="81">
        <v>350</v>
      </c>
      <c r="BA12" s="83">
        <v>7</v>
      </c>
      <c r="BB12" s="86"/>
      <c r="BC12" s="86"/>
      <c r="BD12" s="86">
        <f t="shared" si="8"/>
        <v>1480</v>
      </c>
      <c r="BE12" s="87">
        <v>700</v>
      </c>
      <c r="BF12" s="87">
        <v>1300</v>
      </c>
      <c r="BG12" s="86">
        <f t="shared" si="9"/>
        <v>780</v>
      </c>
      <c r="BI12" s="71"/>
      <c r="BJ12" s="89"/>
      <c r="BK12" s="89"/>
      <c r="BL12" s="89"/>
      <c r="BO12" s="88">
        <v>240</v>
      </c>
      <c r="BP12" s="88">
        <v>185</v>
      </c>
      <c r="BR12" s="88">
        <v>46</v>
      </c>
      <c r="BS12" s="88">
        <v>1196</v>
      </c>
      <c r="BU12" s="88">
        <f t="shared" si="10"/>
        <v>1667</v>
      </c>
    </row>
    <row r="13" spans="1:73" s="88" customFormat="1" ht="29.25" customHeight="1" x14ac:dyDescent="0.25">
      <c r="A13" s="68">
        <v>9</v>
      </c>
      <c r="B13" s="69" t="s">
        <v>68</v>
      </c>
      <c r="C13" s="70">
        <v>1752</v>
      </c>
      <c r="D13" s="71"/>
      <c r="E13" s="72"/>
      <c r="F13" s="72">
        <f t="shared" si="0"/>
        <v>0</v>
      </c>
      <c r="G13" s="70">
        <v>400</v>
      </c>
      <c r="H13" s="71"/>
      <c r="I13" s="72">
        <f t="shared" si="11"/>
        <v>0</v>
      </c>
      <c r="J13" s="72">
        <f t="shared" si="1"/>
        <v>0</v>
      </c>
      <c r="K13" s="70">
        <v>1900</v>
      </c>
      <c r="L13" s="71"/>
      <c r="M13" s="72">
        <f t="shared" si="12"/>
        <v>0</v>
      </c>
      <c r="N13" s="72">
        <f t="shared" si="2"/>
        <v>0</v>
      </c>
      <c r="O13" s="70"/>
      <c r="P13" s="70"/>
      <c r="Q13" s="71"/>
      <c r="R13" s="72"/>
      <c r="S13" s="71">
        <f t="shared" si="3"/>
        <v>0</v>
      </c>
      <c r="T13" s="71"/>
      <c r="U13" s="68"/>
      <c r="V13" s="68"/>
      <c r="W13" s="73">
        <f t="shared" si="14"/>
        <v>0</v>
      </c>
      <c r="X13" s="74">
        <f t="shared" si="15"/>
        <v>0</v>
      </c>
      <c r="Y13" s="74">
        <v>22</v>
      </c>
      <c r="Z13" s="75">
        <v>320</v>
      </c>
      <c r="AA13" s="75">
        <v>3</v>
      </c>
      <c r="AB13" s="76">
        <v>350</v>
      </c>
      <c r="AC13" s="75">
        <v>20</v>
      </c>
      <c r="AD13" s="77">
        <v>1113</v>
      </c>
      <c r="AE13" s="78">
        <f t="shared" si="6"/>
        <v>590</v>
      </c>
      <c r="AF13" s="79"/>
      <c r="AG13" s="74"/>
      <c r="AH13" s="74"/>
      <c r="AI13" s="75">
        <v>590</v>
      </c>
      <c r="AJ13" s="75" t="e">
        <f>AI13-#REF!</f>
        <v>#REF!</v>
      </c>
      <c r="AK13" s="75">
        <v>1192</v>
      </c>
      <c r="AL13" s="75" t="e">
        <f>AK13-#REF!</f>
        <v>#REF!</v>
      </c>
      <c r="AM13" s="80">
        <f t="shared" si="4"/>
        <v>20.203389830508478</v>
      </c>
      <c r="AN13" s="81">
        <v>20</v>
      </c>
      <c r="AO13" s="82">
        <f t="shared" si="5"/>
        <v>53.009883198562449</v>
      </c>
      <c r="AP13" s="83">
        <v>2</v>
      </c>
      <c r="AQ13" s="83"/>
      <c r="AR13" s="83"/>
      <c r="AS13" s="83"/>
      <c r="AT13" s="84">
        <v>800</v>
      </c>
      <c r="AU13" s="83">
        <v>60</v>
      </c>
      <c r="AV13" s="85">
        <f t="shared" si="7"/>
        <v>7.5</v>
      </c>
      <c r="AW13" s="83" t="e">
        <f>AU13-#REF!</f>
        <v>#REF!</v>
      </c>
      <c r="AX13" s="81">
        <v>77</v>
      </c>
      <c r="AY13" s="83">
        <v>77</v>
      </c>
      <c r="AZ13" s="81">
        <v>252</v>
      </c>
      <c r="BA13" s="83">
        <v>200</v>
      </c>
      <c r="BB13" s="86"/>
      <c r="BC13" s="86"/>
      <c r="BD13" s="86">
        <f t="shared" si="8"/>
        <v>476</v>
      </c>
      <c r="BE13" s="87">
        <v>290</v>
      </c>
      <c r="BF13" s="87">
        <v>310</v>
      </c>
      <c r="BG13" s="86">
        <f t="shared" si="9"/>
        <v>186</v>
      </c>
      <c r="BI13" s="71"/>
      <c r="BJ13" s="89"/>
      <c r="BK13" s="89"/>
      <c r="BL13" s="89"/>
      <c r="BO13" s="88">
        <v>276</v>
      </c>
      <c r="BR13" s="88">
        <v>200</v>
      </c>
      <c r="BS13" s="88">
        <v>1276</v>
      </c>
      <c r="BU13" s="88">
        <f t="shared" si="10"/>
        <v>1752</v>
      </c>
    </row>
    <row r="14" spans="1:73" s="88" customFormat="1" ht="29.25" customHeight="1" x14ac:dyDescent="0.25">
      <c r="A14" s="68">
        <v>10</v>
      </c>
      <c r="B14" s="69" t="s">
        <v>69</v>
      </c>
      <c r="C14" s="70">
        <v>602</v>
      </c>
      <c r="D14" s="71"/>
      <c r="E14" s="72"/>
      <c r="F14" s="72">
        <f t="shared" si="0"/>
        <v>0</v>
      </c>
      <c r="G14" s="70">
        <v>400</v>
      </c>
      <c r="H14" s="71"/>
      <c r="I14" s="72">
        <f t="shared" si="11"/>
        <v>0</v>
      </c>
      <c r="J14" s="72">
        <f t="shared" si="1"/>
        <v>0</v>
      </c>
      <c r="K14" s="70">
        <v>500</v>
      </c>
      <c r="L14" s="71"/>
      <c r="M14" s="72">
        <f t="shared" si="12"/>
        <v>0</v>
      </c>
      <c r="N14" s="72">
        <f t="shared" si="2"/>
        <v>0</v>
      </c>
      <c r="O14" s="70"/>
      <c r="P14" s="70">
        <v>3500</v>
      </c>
      <c r="Q14" s="71"/>
      <c r="R14" s="72">
        <f t="shared" si="13"/>
        <v>0</v>
      </c>
      <c r="S14" s="71">
        <f t="shared" si="3"/>
        <v>0</v>
      </c>
      <c r="T14" s="71"/>
      <c r="U14" s="68"/>
      <c r="V14" s="68"/>
      <c r="W14" s="73">
        <f t="shared" si="14"/>
        <v>0</v>
      </c>
      <c r="X14" s="74">
        <f t="shared" si="15"/>
        <v>0</v>
      </c>
      <c r="Y14" s="74">
        <v>23.5</v>
      </c>
      <c r="Z14" s="75">
        <v>100</v>
      </c>
      <c r="AA14" s="75">
        <v>1</v>
      </c>
      <c r="AB14" s="76">
        <v>150</v>
      </c>
      <c r="AC14" s="75"/>
      <c r="AD14" s="77">
        <v>1085</v>
      </c>
      <c r="AE14" s="78">
        <f t="shared" si="6"/>
        <v>530</v>
      </c>
      <c r="AF14" s="79"/>
      <c r="AG14" s="75">
        <v>200</v>
      </c>
      <c r="AH14" s="75"/>
      <c r="AI14" s="75">
        <v>330</v>
      </c>
      <c r="AJ14" s="75" t="e">
        <f>AI14-#REF!</f>
        <v>#REF!</v>
      </c>
      <c r="AK14" s="75">
        <v>800</v>
      </c>
      <c r="AL14" s="75" t="e">
        <f>AK14-#REF!</f>
        <v>#REF!</v>
      </c>
      <c r="AM14" s="80">
        <f t="shared" si="4"/>
        <v>24.242424242424242</v>
      </c>
      <c r="AN14" s="81">
        <v>70</v>
      </c>
      <c r="AO14" s="82">
        <f t="shared" si="5"/>
        <v>48.847926267281103</v>
      </c>
      <c r="AP14" s="83">
        <v>3</v>
      </c>
      <c r="AQ14" s="83"/>
      <c r="AR14" s="83"/>
      <c r="AS14" s="83"/>
      <c r="AT14" s="84">
        <v>900</v>
      </c>
      <c r="AU14" s="83">
        <v>125</v>
      </c>
      <c r="AV14" s="85">
        <f t="shared" si="7"/>
        <v>13.888888888888889</v>
      </c>
      <c r="AW14" s="83" t="e">
        <f>AU14-#REF!</f>
        <v>#REF!</v>
      </c>
      <c r="AX14" s="81">
        <v>56</v>
      </c>
      <c r="AY14" s="83"/>
      <c r="AZ14" s="81">
        <v>223</v>
      </c>
      <c r="BA14" s="83">
        <v>100</v>
      </c>
      <c r="BB14" s="86"/>
      <c r="BC14" s="86"/>
      <c r="BD14" s="86">
        <f t="shared" si="8"/>
        <v>535</v>
      </c>
      <c r="BE14" s="87">
        <v>280</v>
      </c>
      <c r="BF14" s="87">
        <v>425</v>
      </c>
      <c r="BG14" s="86">
        <f t="shared" si="9"/>
        <v>255</v>
      </c>
      <c r="BI14" s="71"/>
      <c r="BJ14" s="89"/>
      <c r="BK14" s="89"/>
      <c r="BL14" s="89"/>
      <c r="BO14" s="88">
        <v>44</v>
      </c>
      <c r="BR14" s="88">
        <v>48</v>
      </c>
      <c r="BS14" s="88">
        <v>510</v>
      </c>
      <c r="BU14" s="88">
        <f t="shared" si="10"/>
        <v>602</v>
      </c>
    </row>
    <row r="15" spans="1:73" s="88" customFormat="1" ht="29.25" customHeight="1" x14ac:dyDescent="0.25">
      <c r="A15" s="68">
        <v>11</v>
      </c>
      <c r="B15" s="69" t="s">
        <v>70</v>
      </c>
      <c r="C15" s="70">
        <v>3153</v>
      </c>
      <c r="D15" s="71"/>
      <c r="E15" s="72"/>
      <c r="F15" s="72">
        <f t="shared" si="0"/>
        <v>0</v>
      </c>
      <c r="G15" s="70">
        <v>1000</v>
      </c>
      <c r="H15" s="71"/>
      <c r="I15" s="72">
        <f t="shared" si="11"/>
        <v>0</v>
      </c>
      <c r="J15" s="72">
        <f t="shared" si="1"/>
        <v>0</v>
      </c>
      <c r="K15" s="70">
        <v>4800</v>
      </c>
      <c r="L15" s="71"/>
      <c r="M15" s="72">
        <f t="shared" si="12"/>
        <v>0</v>
      </c>
      <c r="N15" s="72">
        <f t="shared" si="2"/>
        <v>0</v>
      </c>
      <c r="O15" s="70"/>
      <c r="P15" s="70"/>
      <c r="Q15" s="71"/>
      <c r="R15" s="72"/>
      <c r="S15" s="71">
        <f t="shared" si="3"/>
        <v>0</v>
      </c>
      <c r="T15" s="71"/>
      <c r="U15" s="68"/>
      <c r="V15" s="68"/>
      <c r="W15" s="73">
        <f t="shared" si="14"/>
        <v>0</v>
      </c>
      <c r="X15" s="74">
        <f t="shared" si="15"/>
        <v>0</v>
      </c>
      <c r="Y15" s="74">
        <v>26</v>
      </c>
      <c r="Z15" s="75">
        <v>450</v>
      </c>
      <c r="AA15" s="75">
        <v>3</v>
      </c>
      <c r="AB15" s="76">
        <v>1000</v>
      </c>
      <c r="AC15" s="75">
        <v>180</v>
      </c>
      <c r="AD15" s="77">
        <v>2000</v>
      </c>
      <c r="AE15" s="78">
        <f t="shared" si="6"/>
        <v>1320</v>
      </c>
      <c r="AF15" s="79">
        <v>150</v>
      </c>
      <c r="AG15" s="75">
        <v>420</v>
      </c>
      <c r="AH15" s="75"/>
      <c r="AI15" s="75">
        <v>900</v>
      </c>
      <c r="AJ15" s="75" t="e">
        <f>AI15-#REF!</f>
        <v>#REF!</v>
      </c>
      <c r="AK15" s="75">
        <v>1620</v>
      </c>
      <c r="AL15" s="75" t="e">
        <f>AK15-#REF!</f>
        <v>#REF!</v>
      </c>
      <c r="AM15" s="80">
        <f t="shared" si="4"/>
        <v>18</v>
      </c>
      <c r="AN15" s="81">
        <v>63</v>
      </c>
      <c r="AO15" s="82">
        <f t="shared" si="5"/>
        <v>66</v>
      </c>
      <c r="AP15" s="83">
        <v>3</v>
      </c>
      <c r="AQ15" s="85"/>
      <c r="AR15" s="85"/>
      <c r="AS15" s="85"/>
      <c r="AT15" s="84">
        <v>1200</v>
      </c>
      <c r="AU15" s="83">
        <v>50</v>
      </c>
      <c r="AV15" s="85">
        <f t="shared" si="7"/>
        <v>4.1666666666666661</v>
      </c>
      <c r="AW15" s="83" t="e">
        <f>AU15-#REF!</f>
        <v>#REF!</v>
      </c>
      <c r="AX15" s="81">
        <v>220</v>
      </c>
      <c r="AY15" s="83">
        <v>220</v>
      </c>
      <c r="AZ15" s="81">
        <v>345</v>
      </c>
      <c r="BA15" s="83">
        <v>200</v>
      </c>
      <c r="BB15" s="86"/>
      <c r="BC15" s="86"/>
      <c r="BD15" s="86">
        <f t="shared" si="8"/>
        <v>676</v>
      </c>
      <c r="BE15" s="87">
        <v>460</v>
      </c>
      <c r="BF15" s="87">
        <v>360</v>
      </c>
      <c r="BG15" s="86">
        <f t="shared" si="9"/>
        <v>216</v>
      </c>
      <c r="BI15" s="71"/>
      <c r="BJ15" s="89"/>
      <c r="BK15" s="89"/>
      <c r="BL15" s="89"/>
      <c r="BP15" s="88">
        <v>200</v>
      </c>
      <c r="BQ15" s="88">
        <v>303</v>
      </c>
      <c r="BS15" s="88">
        <v>2650</v>
      </c>
      <c r="BU15" s="88">
        <f t="shared" si="10"/>
        <v>3153</v>
      </c>
    </row>
    <row r="16" spans="1:73" s="88" customFormat="1" ht="29.25" customHeight="1" x14ac:dyDescent="0.25">
      <c r="A16" s="68">
        <v>12</v>
      </c>
      <c r="B16" s="69" t="s">
        <v>71</v>
      </c>
      <c r="C16" s="70">
        <v>1843</v>
      </c>
      <c r="D16" s="71">
        <v>30</v>
      </c>
      <c r="E16" s="72"/>
      <c r="F16" s="72">
        <f t="shared" si="0"/>
        <v>30</v>
      </c>
      <c r="G16" s="70">
        <v>500</v>
      </c>
      <c r="H16" s="71"/>
      <c r="I16" s="72">
        <f t="shared" si="11"/>
        <v>0</v>
      </c>
      <c r="J16" s="72">
        <f t="shared" si="1"/>
        <v>0</v>
      </c>
      <c r="K16" s="70">
        <v>1700</v>
      </c>
      <c r="L16" s="71"/>
      <c r="M16" s="72">
        <f t="shared" si="12"/>
        <v>0</v>
      </c>
      <c r="N16" s="72">
        <f t="shared" si="2"/>
        <v>0</v>
      </c>
      <c r="O16" s="70"/>
      <c r="P16" s="70">
        <v>6300</v>
      </c>
      <c r="Q16" s="71"/>
      <c r="R16" s="72">
        <f t="shared" si="13"/>
        <v>0</v>
      </c>
      <c r="S16" s="71">
        <f t="shared" si="3"/>
        <v>0</v>
      </c>
      <c r="T16" s="71"/>
      <c r="U16" s="68"/>
      <c r="V16" s="68"/>
      <c r="W16" s="73">
        <f t="shared" si="14"/>
        <v>0</v>
      </c>
      <c r="X16" s="74">
        <f t="shared" si="15"/>
        <v>0</v>
      </c>
      <c r="Y16" s="74">
        <v>23.8</v>
      </c>
      <c r="Z16" s="92">
        <v>500</v>
      </c>
      <c r="AA16" s="75"/>
      <c r="AB16" s="76">
        <v>500</v>
      </c>
      <c r="AC16" s="75">
        <v>155</v>
      </c>
      <c r="AD16" s="77">
        <v>1863</v>
      </c>
      <c r="AE16" s="78">
        <f t="shared" si="6"/>
        <v>1363</v>
      </c>
      <c r="AF16" s="79">
        <v>311</v>
      </c>
      <c r="AG16" s="75">
        <v>210</v>
      </c>
      <c r="AH16" s="75"/>
      <c r="AI16" s="75">
        <v>1153</v>
      </c>
      <c r="AJ16" s="75" t="e">
        <f>AI16-#REF!</f>
        <v>#REF!</v>
      </c>
      <c r="AK16" s="75">
        <v>2137</v>
      </c>
      <c r="AL16" s="75" t="e">
        <f>AK16-#REF!</f>
        <v>#REF!</v>
      </c>
      <c r="AM16" s="80">
        <f t="shared" si="4"/>
        <v>18.534258456201215</v>
      </c>
      <c r="AN16" s="81">
        <v>75</v>
      </c>
      <c r="AO16" s="82">
        <f t="shared" si="5"/>
        <v>73.161567364465924</v>
      </c>
      <c r="AP16" s="83">
        <v>3</v>
      </c>
      <c r="AQ16" s="83">
        <v>355</v>
      </c>
      <c r="AR16" s="83">
        <v>219</v>
      </c>
      <c r="AS16" s="83">
        <f>AR16/AQ16*100</f>
        <v>61.690140845070417</v>
      </c>
      <c r="AT16" s="84">
        <v>1700</v>
      </c>
      <c r="AU16" s="83">
        <v>350</v>
      </c>
      <c r="AV16" s="85">
        <f t="shared" si="7"/>
        <v>20.588235294117645</v>
      </c>
      <c r="AW16" s="83" t="e">
        <f>AU16-#REF!</f>
        <v>#REF!</v>
      </c>
      <c r="AX16" s="81">
        <v>110</v>
      </c>
      <c r="AY16" s="83">
        <v>110</v>
      </c>
      <c r="AZ16" s="81">
        <v>325</v>
      </c>
      <c r="BA16" s="83">
        <v>270</v>
      </c>
      <c r="BB16" s="86"/>
      <c r="BC16" s="86"/>
      <c r="BD16" s="86">
        <f t="shared" si="8"/>
        <v>1127.8</v>
      </c>
      <c r="BE16" s="87">
        <v>580</v>
      </c>
      <c r="BF16" s="87">
        <v>913</v>
      </c>
      <c r="BG16" s="86">
        <f t="shared" si="9"/>
        <v>547.79999999999995</v>
      </c>
      <c r="BI16" s="71"/>
      <c r="BJ16" s="89"/>
      <c r="BK16" s="89"/>
      <c r="BL16" s="89"/>
      <c r="BO16" s="88">
        <v>9</v>
      </c>
      <c r="BP16" s="88">
        <v>225</v>
      </c>
      <c r="BS16" s="88">
        <v>1669</v>
      </c>
      <c r="BT16" s="88">
        <v>60</v>
      </c>
      <c r="BU16" s="88">
        <f t="shared" si="10"/>
        <v>1843</v>
      </c>
    </row>
    <row r="17" spans="1:73" s="88" customFormat="1" ht="29.25" customHeight="1" x14ac:dyDescent="0.25">
      <c r="A17" s="68">
        <v>13</v>
      </c>
      <c r="B17" s="69" t="s">
        <v>72</v>
      </c>
      <c r="C17" s="70">
        <v>220</v>
      </c>
      <c r="D17" s="71"/>
      <c r="E17" s="72"/>
      <c r="F17" s="72">
        <f t="shared" si="0"/>
        <v>0</v>
      </c>
      <c r="G17" s="70">
        <v>100</v>
      </c>
      <c r="H17" s="71"/>
      <c r="I17" s="72">
        <f t="shared" si="11"/>
        <v>0</v>
      </c>
      <c r="J17" s="72">
        <f t="shared" si="1"/>
        <v>0</v>
      </c>
      <c r="K17" s="70"/>
      <c r="L17" s="71"/>
      <c r="M17" s="72"/>
      <c r="N17" s="72">
        <f t="shared" si="2"/>
        <v>0</v>
      </c>
      <c r="O17" s="70"/>
      <c r="P17" s="70">
        <v>850</v>
      </c>
      <c r="Q17" s="71"/>
      <c r="R17" s="72">
        <f t="shared" si="13"/>
        <v>0</v>
      </c>
      <c r="S17" s="71">
        <f t="shared" si="3"/>
        <v>0</v>
      </c>
      <c r="T17" s="71"/>
      <c r="U17" s="68"/>
      <c r="V17" s="68"/>
      <c r="W17" s="73">
        <f t="shared" si="14"/>
        <v>0</v>
      </c>
      <c r="X17" s="74">
        <f t="shared" si="15"/>
        <v>0</v>
      </c>
      <c r="Y17" s="74">
        <v>22.4</v>
      </c>
      <c r="Z17" s="92">
        <v>100</v>
      </c>
      <c r="AA17" s="75">
        <v>1</v>
      </c>
      <c r="AB17" s="76">
        <v>100</v>
      </c>
      <c r="AC17" s="75"/>
      <c r="AD17" s="77">
        <v>520</v>
      </c>
      <c r="AE17" s="78">
        <f t="shared" si="6"/>
        <v>340</v>
      </c>
      <c r="AF17" s="79"/>
      <c r="AG17" s="75">
        <v>50</v>
      </c>
      <c r="AH17" s="75"/>
      <c r="AI17" s="75">
        <v>290</v>
      </c>
      <c r="AJ17" s="75" t="e">
        <f>AI17-#REF!</f>
        <v>#REF!</v>
      </c>
      <c r="AK17" s="75">
        <v>685</v>
      </c>
      <c r="AL17" s="75" t="e">
        <f>AK17-#REF!</f>
        <v>#REF!</v>
      </c>
      <c r="AM17" s="80">
        <f t="shared" si="4"/>
        <v>23.620689655172416</v>
      </c>
      <c r="AN17" s="81">
        <v>14</v>
      </c>
      <c r="AO17" s="82">
        <f t="shared" si="5"/>
        <v>65.384615384615387</v>
      </c>
      <c r="AP17" s="83">
        <v>2</v>
      </c>
      <c r="AQ17" s="85"/>
      <c r="AR17" s="85"/>
      <c r="AS17" s="83"/>
      <c r="AT17" s="84">
        <v>350</v>
      </c>
      <c r="AU17" s="83">
        <v>140</v>
      </c>
      <c r="AV17" s="85">
        <f t="shared" si="7"/>
        <v>40</v>
      </c>
      <c r="AW17" s="83" t="e">
        <f>AU17-#REF!</f>
        <v>#REF!</v>
      </c>
      <c r="AX17" s="81">
        <v>57</v>
      </c>
      <c r="AY17" s="83">
        <v>57</v>
      </c>
      <c r="AZ17" s="81">
        <v>80</v>
      </c>
      <c r="BA17" s="83">
        <v>30</v>
      </c>
      <c r="BB17" s="86"/>
      <c r="BC17" s="86"/>
      <c r="BD17" s="86">
        <f t="shared" si="8"/>
        <v>224.39999999999998</v>
      </c>
      <c r="BE17" s="86">
        <v>111</v>
      </c>
      <c r="BF17" s="86">
        <v>189</v>
      </c>
      <c r="BG17" s="86">
        <f t="shared" si="9"/>
        <v>113.39999999999999</v>
      </c>
      <c r="BI17" s="71"/>
      <c r="BJ17" s="89"/>
      <c r="BK17" s="89"/>
      <c r="BL17" s="89"/>
      <c r="BR17" s="88">
        <v>30</v>
      </c>
      <c r="BS17" s="88">
        <v>190</v>
      </c>
      <c r="BU17" s="88">
        <f t="shared" si="10"/>
        <v>220</v>
      </c>
    </row>
    <row r="18" spans="1:73" s="88" customFormat="1" ht="29.25" customHeight="1" x14ac:dyDescent="0.25">
      <c r="A18" s="68">
        <v>14</v>
      </c>
      <c r="B18" s="69" t="s">
        <v>73</v>
      </c>
      <c r="C18" s="70">
        <v>817</v>
      </c>
      <c r="D18" s="71"/>
      <c r="E18" s="72"/>
      <c r="F18" s="72">
        <f t="shared" si="0"/>
        <v>0</v>
      </c>
      <c r="G18" s="70">
        <v>100</v>
      </c>
      <c r="H18" s="71"/>
      <c r="I18" s="72">
        <f t="shared" si="11"/>
        <v>0</v>
      </c>
      <c r="J18" s="72">
        <f t="shared" si="1"/>
        <v>0</v>
      </c>
      <c r="K18" s="70"/>
      <c r="L18" s="71"/>
      <c r="M18" s="72"/>
      <c r="N18" s="72">
        <f t="shared" si="2"/>
        <v>0</v>
      </c>
      <c r="O18" s="70"/>
      <c r="P18" s="70"/>
      <c r="Q18" s="71"/>
      <c r="R18" s="72"/>
      <c r="S18" s="71">
        <f t="shared" si="3"/>
        <v>0</v>
      </c>
      <c r="T18" s="71"/>
      <c r="U18" s="68"/>
      <c r="V18" s="68"/>
      <c r="W18" s="73">
        <f t="shared" si="14"/>
        <v>0</v>
      </c>
      <c r="X18" s="74">
        <f t="shared" si="15"/>
        <v>0</v>
      </c>
      <c r="Y18" s="74">
        <v>22</v>
      </c>
      <c r="Z18" s="75">
        <v>500</v>
      </c>
      <c r="AA18" s="75">
        <v>1</v>
      </c>
      <c r="AB18" s="76">
        <v>500</v>
      </c>
      <c r="AC18" s="75">
        <v>485</v>
      </c>
      <c r="AD18" s="77">
        <v>1800</v>
      </c>
      <c r="AE18" s="78">
        <f t="shared" si="6"/>
        <v>695</v>
      </c>
      <c r="AF18" s="94"/>
      <c r="AG18" s="75">
        <v>87</v>
      </c>
      <c r="AH18" s="75"/>
      <c r="AI18" s="75">
        <v>608</v>
      </c>
      <c r="AJ18" s="75" t="e">
        <f>AI18-#REF!</f>
        <v>#REF!</v>
      </c>
      <c r="AK18" s="75">
        <v>1073</v>
      </c>
      <c r="AL18" s="75" t="e">
        <f>AK18-#REF!</f>
        <v>#REF!</v>
      </c>
      <c r="AM18" s="80">
        <f t="shared" si="4"/>
        <v>17.648026315789473</v>
      </c>
      <c r="AN18" s="81">
        <v>58</v>
      </c>
      <c r="AO18" s="82">
        <f t="shared" si="5"/>
        <v>38.611111111111114</v>
      </c>
      <c r="AP18" s="83">
        <v>4</v>
      </c>
      <c r="AQ18" s="83"/>
      <c r="AR18" s="83"/>
      <c r="AS18" s="83"/>
      <c r="AT18" s="84">
        <v>1500</v>
      </c>
      <c r="AU18" s="83">
        <v>245</v>
      </c>
      <c r="AV18" s="85">
        <f t="shared" si="7"/>
        <v>16.333333333333332</v>
      </c>
      <c r="AW18" s="83" t="e">
        <f>AU18-#REF!</f>
        <v>#REF!</v>
      </c>
      <c r="AX18" s="81">
        <v>110</v>
      </c>
      <c r="AY18" s="83"/>
      <c r="AZ18" s="81">
        <v>337</v>
      </c>
      <c r="BA18" s="83">
        <v>60</v>
      </c>
      <c r="BB18" s="86"/>
      <c r="BC18" s="86"/>
      <c r="BD18" s="86">
        <f t="shared" si="8"/>
        <v>468</v>
      </c>
      <c r="BE18" s="87">
        <v>300</v>
      </c>
      <c r="BF18" s="87">
        <v>280</v>
      </c>
      <c r="BG18" s="86">
        <f t="shared" si="9"/>
        <v>168</v>
      </c>
      <c r="BI18" s="71"/>
      <c r="BJ18" s="89"/>
      <c r="BK18" s="89"/>
      <c r="BL18" s="89"/>
      <c r="BS18" s="88">
        <v>817</v>
      </c>
      <c r="BU18" s="88">
        <f t="shared" si="10"/>
        <v>817</v>
      </c>
    </row>
    <row r="19" spans="1:73" s="88" customFormat="1" ht="29.25" customHeight="1" x14ac:dyDescent="0.25">
      <c r="A19" s="68">
        <v>15</v>
      </c>
      <c r="B19" s="69" t="s">
        <v>74</v>
      </c>
      <c r="C19" s="70">
        <v>1583</v>
      </c>
      <c r="D19" s="71"/>
      <c r="E19" s="72"/>
      <c r="F19" s="72"/>
      <c r="G19" s="70">
        <v>430</v>
      </c>
      <c r="H19" s="71"/>
      <c r="I19" s="72">
        <f t="shared" si="11"/>
        <v>0</v>
      </c>
      <c r="J19" s="72"/>
      <c r="K19" s="70">
        <v>700</v>
      </c>
      <c r="L19" s="71"/>
      <c r="M19" s="72">
        <f t="shared" si="12"/>
        <v>0</v>
      </c>
      <c r="N19" s="72"/>
      <c r="O19" s="70"/>
      <c r="P19" s="70">
        <v>2750</v>
      </c>
      <c r="Q19" s="71"/>
      <c r="R19" s="72">
        <f t="shared" si="13"/>
        <v>0</v>
      </c>
      <c r="S19" s="71"/>
      <c r="T19" s="71"/>
      <c r="U19" s="68"/>
      <c r="V19" s="68"/>
      <c r="W19" s="73"/>
      <c r="X19" s="74"/>
      <c r="Y19" s="74"/>
      <c r="Z19" s="75"/>
      <c r="AA19" s="75"/>
      <c r="AB19" s="76"/>
      <c r="AC19" s="75"/>
      <c r="AD19" s="77"/>
      <c r="AE19" s="78"/>
      <c r="AF19" s="94"/>
      <c r="AG19" s="75"/>
      <c r="AH19" s="75"/>
      <c r="AI19" s="75"/>
      <c r="AJ19" s="75"/>
      <c r="AK19" s="75"/>
      <c r="AL19" s="75"/>
      <c r="AM19" s="80"/>
      <c r="AN19" s="81"/>
      <c r="AO19" s="82"/>
      <c r="AP19" s="83"/>
      <c r="AQ19" s="83"/>
      <c r="AR19" s="83"/>
      <c r="AS19" s="83"/>
      <c r="AT19" s="84"/>
      <c r="AU19" s="83"/>
      <c r="AV19" s="85"/>
      <c r="AW19" s="83"/>
      <c r="AX19" s="81"/>
      <c r="AY19" s="83"/>
      <c r="AZ19" s="81"/>
      <c r="BA19" s="83"/>
      <c r="BB19" s="86"/>
      <c r="BC19" s="86"/>
      <c r="BD19" s="86">
        <f t="shared" si="8"/>
        <v>0</v>
      </c>
      <c r="BE19" s="87"/>
      <c r="BF19" s="87"/>
      <c r="BG19" s="86">
        <f t="shared" si="9"/>
        <v>0</v>
      </c>
      <c r="BI19" s="71"/>
      <c r="BJ19" s="89"/>
      <c r="BK19" s="89"/>
      <c r="BL19" s="89"/>
      <c r="BP19" s="88">
        <v>33</v>
      </c>
      <c r="BR19" s="88">
        <v>142</v>
      </c>
      <c r="BS19" s="88">
        <v>1488</v>
      </c>
      <c r="BT19" s="88">
        <v>80</v>
      </c>
      <c r="BU19" s="88">
        <f t="shared" si="10"/>
        <v>1583</v>
      </c>
    </row>
    <row r="20" spans="1:73" s="88" customFormat="1" ht="29.25" customHeight="1" x14ac:dyDescent="0.25">
      <c r="A20" s="68">
        <v>16</v>
      </c>
      <c r="B20" s="69" t="s">
        <v>75</v>
      </c>
      <c r="C20" s="70">
        <v>465</v>
      </c>
      <c r="D20" s="71"/>
      <c r="E20" s="72"/>
      <c r="F20" s="72">
        <f>D20-BI20</f>
        <v>0</v>
      </c>
      <c r="G20" s="70">
        <v>240</v>
      </c>
      <c r="H20" s="71"/>
      <c r="I20" s="72">
        <f t="shared" si="11"/>
        <v>0</v>
      </c>
      <c r="J20" s="72">
        <f>H20-BJ20</f>
        <v>0</v>
      </c>
      <c r="K20" s="70">
        <v>200</v>
      </c>
      <c r="L20" s="71"/>
      <c r="M20" s="72">
        <f t="shared" si="12"/>
        <v>0</v>
      </c>
      <c r="N20" s="72">
        <f>L20-BK20</f>
        <v>0</v>
      </c>
      <c r="O20" s="70"/>
      <c r="P20" s="70">
        <v>1800</v>
      </c>
      <c r="Q20" s="71"/>
      <c r="R20" s="72">
        <f t="shared" si="13"/>
        <v>0</v>
      </c>
      <c r="S20" s="71">
        <f>Q20-BL20</f>
        <v>0</v>
      </c>
      <c r="T20" s="71"/>
      <c r="U20" s="68"/>
      <c r="V20" s="68"/>
      <c r="W20" s="73">
        <f t="shared" si="14"/>
        <v>0</v>
      </c>
      <c r="X20" s="74">
        <f t="shared" si="15"/>
        <v>0</v>
      </c>
      <c r="Y20" s="74">
        <v>16.8</v>
      </c>
      <c r="Z20" s="75">
        <v>60</v>
      </c>
      <c r="AA20" s="75"/>
      <c r="AB20" s="76">
        <v>60</v>
      </c>
      <c r="AC20" s="75"/>
      <c r="AD20" s="77">
        <v>287</v>
      </c>
      <c r="AE20" s="78">
        <f t="shared" si="6"/>
        <v>75</v>
      </c>
      <c r="AF20" s="95"/>
      <c r="AG20" s="75">
        <v>40</v>
      </c>
      <c r="AH20" s="75"/>
      <c r="AI20" s="75">
        <v>35</v>
      </c>
      <c r="AJ20" s="75" t="e">
        <f>AI20-#REF!</f>
        <v>#REF!</v>
      </c>
      <c r="AK20" s="75">
        <v>45</v>
      </c>
      <c r="AL20" s="75" t="e">
        <f>AK20-#REF!</f>
        <v>#REF!</v>
      </c>
      <c r="AM20" s="80">
        <f t="shared" si="4"/>
        <v>12.857142857142858</v>
      </c>
      <c r="AN20" s="81"/>
      <c r="AO20" s="82">
        <f t="shared" si="5"/>
        <v>26.132404181184672</v>
      </c>
      <c r="AP20" s="96">
        <v>1</v>
      </c>
      <c r="AQ20" s="85"/>
      <c r="AR20" s="85"/>
      <c r="AS20" s="83"/>
      <c r="AT20" s="84">
        <v>300</v>
      </c>
      <c r="AU20" s="91"/>
      <c r="AV20" s="85">
        <f t="shared" si="7"/>
        <v>0</v>
      </c>
      <c r="AW20" s="83" t="e">
        <f>AU20-#REF!</f>
        <v>#REF!</v>
      </c>
      <c r="AX20" s="81">
        <v>12</v>
      </c>
      <c r="AY20" s="83"/>
      <c r="AZ20" s="81">
        <v>70</v>
      </c>
      <c r="BA20" s="83"/>
      <c r="BB20" s="86"/>
      <c r="BC20" s="86"/>
      <c r="BD20" s="86">
        <f t="shared" si="8"/>
        <v>235.79999999999998</v>
      </c>
      <c r="BE20" s="86">
        <v>105</v>
      </c>
      <c r="BF20" s="86">
        <v>218</v>
      </c>
      <c r="BG20" s="86">
        <f t="shared" si="9"/>
        <v>130.79999999999998</v>
      </c>
      <c r="BI20" s="71"/>
      <c r="BJ20" s="89"/>
      <c r="BK20" s="89"/>
      <c r="BL20" s="89"/>
      <c r="BR20" s="88">
        <v>70</v>
      </c>
      <c r="BS20" s="88">
        <v>395</v>
      </c>
      <c r="BU20" s="88">
        <f t="shared" si="10"/>
        <v>465</v>
      </c>
    </row>
    <row r="21" spans="1:73" s="88" customFormat="1" ht="29.25" customHeight="1" x14ac:dyDescent="0.25">
      <c r="A21" s="68">
        <v>17</v>
      </c>
      <c r="B21" s="69" t="s">
        <v>76</v>
      </c>
      <c r="C21" s="70">
        <v>147</v>
      </c>
      <c r="D21" s="71"/>
      <c r="E21" s="72"/>
      <c r="F21" s="72">
        <f>D21-BI21</f>
        <v>0</v>
      </c>
      <c r="G21" s="70">
        <v>150</v>
      </c>
      <c r="H21" s="71"/>
      <c r="I21" s="72">
        <f t="shared" si="11"/>
        <v>0</v>
      </c>
      <c r="J21" s="72">
        <f>H21-BJ21</f>
        <v>0</v>
      </c>
      <c r="K21" s="70"/>
      <c r="L21" s="71"/>
      <c r="M21" s="72"/>
      <c r="N21" s="72">
        <f>L21-BK21</f>
        <v>0</v>
      </c>
      <c r="O21" s="70"/>
      <c r="P21" s="70">
        <v>800</v>
      </c>
      <c r="Q21" s="71"/>
      <c r="R21" s="72">
        <f t="shared" si="13"/>
        <v>0</v>
      </c>
      <c r="S21" s="71">
        <f>Q21-BL21</f>
        <v>0</v>
      </c>
      <c r="T21" s="71"/>
      <c r="U21" s="68"/>
      <c r="V21" s="68"/>
      <c r="W21" s="73">
        <f t="shared" si="14"/>
        <v>0</v>
      </c>
      <c r="X21" s="74">
        <f t="shared" si="15"/>
        <v>0</v>
      </c>
      <c r="Y21" s="74">
        <v>4.9000000000000004</v>
      </c>
      <c r="Z21" s="75">
        <v>90</v>
      </c>
      <c r="AA21" s="75">
        <v>1</v>
      </c>
      <c r="AB21" s="76">
        <v>100</v>
      </c>
      <c r="AC21" s="75"/>
      <c r="AD21" s="77">
        <v>355</v>
      </c>
      <c r="AE21" s="78">
        <f t="shared" si="6"/>
        <v>226</v>
      </c>
      <c r="AF21" s="95"/>
      <c r="AG21" s="75">
        <v>195</v>
      </c>
      <c r="AH21" s="75"/>
      <c r="AI21" s="75">
        <v>31</v>
      </c>
      <c r="AJ21" s="75" t="e">
        <f>AI21-#REF!</f>
        <v>#REF!</v>
      </c>
      <c r="AK21" s="75">
        <v>59</v>
      </c>
      <c r="AL21" s="75" t="e">
        <f>AK21-#REF!</f>
        <v>#REF!</v>
      </c>
      <c r="AM21" s="80">
        <f t="shared" si="4"/>
        <v>19.032258064516128</v>
      </c>
      <c r="AN21" s="81"/>
      <c r="AO21" s="82">
        <f t="shared" si="5"/>
        <v>63.661971830985919</v>
      </c>
      <c r="AP21" s="83">
        <v>1</v>
      </c>
      <c r="AQ21" s="85"/>
      <c r="AR21" s="85"/>
      <c r="AS21" s="83"/>
      <c r="AT21" s="84">
        <v>280</v>
      </c>
      <c r="AU21" s="84">
        <v>46</v>
      </c>
      <c r="AV21" s="85">
        <f t="shared" si="7"/>
        <v>16.428571428571427</v>
      </c>
      <c r="AW21" s="83" t="e">
        <f>AU21-#REF!</f>
        <v>#REF!</v>
      </c>
      <c r="AX21" s="81">
        <v>22</v>
      </c>
      <c r="AY21" s="97"/>
      <c r="AZ21" s="81">
        <v>40</v>
      </c>
      <c r="BA21" s="83"/>
      <c r="BB21" s="86"/>
      <c r="BC21" s="86"/>
      <c r="BD21" s="86">
        <f t="shared" si="8"/>
        <v>204.39999999999998</v>
      </c>
      <c r="BE21" s="86">
        <v>121</v>
      </c>
      <c r="BF21" s="86">
        <v>139</v>
      </c>
      <c r="BG21" s="86">
        <f t="shared" si="9"/>
        <v>83.399999999999991</v>
      </c>
      <c r="BI21" s="71"/>
      <c r="BJ21" s="89"/>
      <c r="BK21" s="89"/>
      <c r="BL21" s="89"/>
      <c r="BR21" s="88">
        <v>81</v>
      </c>
      <c r="BS21" s="88">
        <v>66</v>
      </c>
      <c r="BU21" s="88">
        <f t="shared" si="10"/>
        <v>147</v>
      </c>
    </row>
    <row r="22" spans="1:73" s="88" customFormat="1" ht="29.25" hidden="1" customHeight="1" x14ac:dyDescent="0.25">
      <c r="A22" s="68">
        <v>18</v>
      </c>
      <c r="B22" s="98" t="s">
        <v>77</v>
      </c>
      <c r="C22" s="70"/>
      <c r="D22" s="71"/>
      <c r="E22" s="72"/>
      <c r="F22" s="72">
        <f>D22-BI22</f>
        <v>0</v>
      </c>
      <c r="G22" s="70"/>
      <c r="H22" s="71"/>
      <c r="I22" s="72"/>
      <c r="J22" s="72">
        <f>H22-BJ22</f>
        <v>0</v>
      </c>
      <c r="K22" s="70"/>
      <c r="L22" s="71"/>
      <c r="M22" s="72"/>
      <c r="N22" s="72">
        <f>L22-BK22</f>
        <v>0</v>
      </c>
      <c r="O22" s="70"/>
      <c r="P22" s="70"/>
      <c r="Q22" s="71"/>
      <c r="R22" s="72"/>
      <c r="S22" s="71">
        <f>Q22-BL22</f>
        <v>0</v>
      </c>
      <c r="T22" s="71"/>
      <c r="U22" s="68"/>
      <c r="V22" s="68"/>
      <c r="W22" s="73"/>
      <c r="X22" s="74"/>
      <c r="Y22" s="74"/>
      <c r="Z22" s="75"/>
      <c r="AA22" s="75"/>
      <c r="AB22" s="76"/>
      <c r="AC22" s="75"/>
      <c r="AD22" s="77">
        <v>100</v>
      </c>
      <c r="AE22" s="78">
        <f t="shared" si="6"/>
        <v>100</v>
      </c>
      <c r="AF22" s="94"/>
      <c r="AG22" s="74"/>
      <c r="AH22" s="75"/>
      <c r="AI22" s="75">
        <v>100</v>
      </c>
      <c r="AJ22" s="75" t="e">
        <f>AI22-#REF!</f>
        <v>#REF!</v>
      </c>
      <c r="AK22" s="75">
        <v>200</v>
      </c>
      <c r="AL22" s="75" t="e">
        <f>AK22-#REF!</f>
        <v>#REF!</v>
      </c>
      <c r="AM22" s="80">
        <f t="shared" si="4"/>
        <v>20</v>
      </c>
      <c r="AN22" s="81"/>
      <c r="AO22" s="81">
        <f t="shared" si="5"/>
        <v>100</v>
      </c>
      <c r="AP22" s="83"/>
      <c r="AQ22" s="83"/>
      <c r="AR22" s="83"/>
      <c r="AS22" s="83"/>
      <c r="AT22" s="84">
        <v>0</v>
      </c>
      <c r="AU22" s="91">
        <v>100</v>
      </c>
      <c r="AV22" s="85" t="e">
        <f t="shared" si="7"/>
        <v>#DIV/0!</v>
      </c>
      <c r="AW22" s="83" t="e">
        <f>AU22-#REF!</f>
        <v>#REF!</v>
      </c>
      <c r="AX22" s="81">
        <v>22</v>
      </c>
      <c r="AY22" s="83"/>
      <c r="AZ22" s="81"/>
      <c r="BA22" s="83"/>
      <c r="BB22" s="86"/>
      <c r="BC22" s="86"/>
      <c r="BD22" s="86">
        <f t="shared" si="8"/>
        <v>0</v>
      </c>
      <c r="BE22" s="87"/>
      <c r="BF22" s="87"/>
      <c r="BG22" s="86">
        <f t="shared" si="9"/>
        <v>0</v>
      </c>
      <c r="BI22" s="71"/>
      <c r="BJ22" s="89"/>
      <c r="BK22" s="89"/>
      <c r="BL22" s="89"/>
      <c r="BU22" s="88">
        <f t="shared" si="10"/>
        <v>0</v>
      </c>
    </row>
    <row r="23" spans="1:73" s="88" customFormat="1" ht="29.25" hidden="1" customHeight="1" x14ac:dyDescent="0.25">
      <c r="A23" s="68">
        <v>19</v>
      </c>
      <c r="B23" s="98" t="s">
        <v>78</v>
      </c>
      <c r="C23" s="70"/>
      <c r="D23" s="71"/>
      <c r="E23" s="72"/>
      <c r="F23" s="72">
        <f>D23-BI23</f>
        <v>0</v>
      </c>
      <c r="G23" s="70"/>
      <c r="H23" s="71"/>
      <c r="I23" s="72"/>
      <c r="J23" s="72">
        <f>H23-BJ23</f>
        <v>0</v>
      </c>
      <c r="K23" s="70"/>
      <c r="L23" s="71"/>
      <c r="M23" s="72"/>
      <c r="N23" s="72">
        <f>L23-BK23</f>
        <v>0</v>
      </c>
      <c r="O23" s="70"/>
      <c r="P23" s="70"/>
      <c r="Q23" s="71"/>
      <c r="R23" s="72"/>
      <c r="S23" s="71">
        <f>Q23-BL23</f>
        <v>0</v>
      </c>
      <c r="T23" s="71"/>
      <c r="U23" s="68"/>
      <c r="V23" s="68"/>
      <c r="W23" s="73"/>
      <c r="X23" s="74"/>
      <c r="Y23" s="74"/>
      <c r="Z23" s="74"/>
      <c r="AA23" s="75"/>
      <c r="AB23" s="73"/>
      <c r="AC23" s="74"/>
      <c r="AD23" s="77">
        <v>115</v>
      </c>
      <c r="AE23" s="78">
        <f t="shared" si="6"/>
        <v>101</v>
      </c>
      <c r="AF23" s="95"/>
      <c r="AG23" s="75">
        <v>65</v>
      </c>
      <c r="AH23" s="75"/>
      <c r="AI23" s="75">
        <v>36</v>
      </c>
      <c r="AJ23" s="75" t="e">
        <f>AI23-#REF!</f>
        <v>#REF!</v>
      </c>
      <c r="AK23" s="75">
        <v>108</v>
      </c>
      <c r="AL23" s="75" t="e">
        <f>AK23-#REF!</f>
        <v>#REF!</v>
      </c>
      <c r="AM23" s="80">
        <f t="shared" si="4"/>
        <v>30</v>
      </c>
      <c r="AN23" s="81"/>
      <c r="AO23" s="82">
        <f t="shared" si="5"/>
        <v>87.826086956521749</v>
      </c>
      <c r="AP23" s="83">
        <v>1</v>
      </c>
      <c r="AQ23" s="85"/>
      <c r="AR23" s="85"/>
      <c r="AS23" s="83"/>
      <c r="AT23" s="84">
        <v>115</v>
      </c>
      <c r="AU23" s="83">
        <v>65</v>
      </c>
      <c r="AV23" s="85">
        <f t="shared" si="7"/>
        <v>56.521739130434781</v>
      </c>
      <c r="AW23" s="83" t="e">
        <f>AU23-#REF!</f>
        <v>#REF!</v>
      </c>
      <c r="AX23" s="82"/>
      <c r="AY23" s="85"/>
      <c r="AZ23" s="81">
        <v>25</v>
      </c>
      <c r="BA23" s="83"/>
      <c r="BB23" s="86"/>
      <c r="BC23" s="86"/>
      <c r="BD23" s="86">
        <f t="shared" si="8"/>
        <v>0</v>
      </c>
      <c r="BE23" s="87"/>
      <c r="BF23" s="87"/>
      <c r="BG23" s="86">
        <f t="shared" si="9"/>
        <v>0</v>
      </c>
      <c r="BI23" s="71"/>
      <c r="BJ23" s="89"/>
      <c r="BK23" s="89"/>
      <c r="BL23" s="89"/>
      <c r="BU23" s="88">
        <f t="shared" si="10"/>
        <v>0</v>
      </c>
    </row>
    <row r="24" spans="1:73" s="88" customFormat="1" ht="29.25" customHeight="1" x14ac:dyDescent="0.25">
      <c r="A24" s="68">
        <v>18</v>
      </c>
      <c r="B24" s="98" t="s">
        <v>79</v>
      </c>
      <c r="C24" s="70">
        <v>852</v>
      </c>
      <c r="D24" s="71"/>
      <c r="E24" s="72"/>
      <c r="F24" s="72">
        <f>D24-BI24</f>
        <v>0</v>
      </c>
      <c r="G24" s="70">
        <v>490</v>
      </c>
      <c r="H24" s="71"/>
      <c r="I24" s="72">
        <f>H24/G24*100</f>
        <v>0</v>
      </c>
      <c r="J24" s="72">
        <f>H24-BJ24</f>
        <v>0</v>
      </c>
      <c r="K24" s="70"/>
      <c r="L24" s="71"/>
      <c r="M24" s="72"/>
      <c r="N24" s="72">
        <f>L24-BK24</f>
        <v>0</v>
      </c>
      <c r="O24" s="70"/>
      <c r="P24" s="70"/>
      <c r="Q24" s="71"/>
      <c r="R24" s="72"/>
      <c r="S24" s="71">
        <f>Q24-BL24</f>
        <v>0</v>
      </c>
      <c r="T24" s="71"/>
      <c r="U24" s="68"/>
      <c r="V24" s="68"/>
      <c r="W24" s="73"/>
      <c r="X24" s="74"/>
      <c r="Y24" s="74"/>
      <c r="Z24" s="74"/>
      <c r="AA24" s="75">
        <v>2</v>
      </c>
      <c r="AB24" s="73"/>
      <c r="AC24" s="74"/>
      <c r="AD24" s="77">
        <v>250</v>
      </c>
      <c r="AE24" s="78">
        <f t="shared" si="6"/>
        <v>0</v>
      </c>
      <c r="AF24" s="95"/>
      <c r="AG24" s="74"/>
      <c r="AH24" s="74"/>
      <c r="AI24" s="75"/>
      <c r="AJ24" s="75" t="e">
        <f>AI24-#REF!</f>
        <v>#REF!</v>
      </c>
      <c r="AK24" s="75"/>
      <c r="AL24" s="75" t="e">
        <f>AK24-#REF!</f>
        <v>#REF!</v>
      </c>
      <c r="AM24" s="80" t="e">
        <f t="shared" si="4"/>
        <v>#DIV/0!</v>
      </c>
      <c r="AN24" s="81"/>
      <c r="AO24" s="82">
        <f t="shared" si="5"/>
        <v>0</v>
      </c>
      <c r="AP24" s="83"/>
      <c r="AQ24" s="85"/>
      <c r="AR24" s="85"/>
      <c r="AS24" s="83"/>
      <c r="AT24" s="84">
        <v>420</v>
      </c>
      <c r="AU24" s="83">
        <v>300</v>
      </c>
      <c r="AV24" s="85">
        <f t="shared" si="7"/>
        <v>71.428571428571431</v>
      </c>
      <c r="AW24" s="83" t="e">
        <f>AU24-#REF!</f>
        <v>#REF!</v>
      </c>
      <c r="AX24" s="82"/>
      <c r="AY24" s="85"/>
      <c r="AZ24" s="81">
        <v>65</v>
      </c>
      <c r="BA24" s="83"/>
      <c r="BB24" s="86"/>
      <c r="BC24" s="86"/>
      <c r="BD24" s="86">
        <f t="shared" si="8"/>
        <v>0</v>
      </c>
      <c r="BE24" s="87"/>
      <c r="BF24" s="87"/>
      <c r="BG24" s="86">
        <f t="shared" si="9"/>
        <v>0</v>
      </c>
      <c r="BI24" s="71"/>
      <c r="BJ24" s="89"/>
      <c r="BK24" s="89"/>
      <c r="BL24" s="89"/>
      <c r="BR24" s="88">
        <v>80</v>
      </c>
      <c r="BS24" s="88">
        <v>772</v>
      </c>
      <c r="BU24" s="88">
        <f t="shared" si="10"/>
        <v>852</v>
      </c>
    </row>
    <row r="25" spans="1:73" s="88" customFormat="1" ht="29.25" customHeight="1" x14ac:dyDescent="0.25">
      <c r="A25" s="68">
        <v>19</v>
      </c>
      <c r="B25" s="98" t="s">
        <v>80</v>
      </c>
      <c r="C25" s="70">
        <v>1585</v>
      </c>
      <c r="D25" s="71">
        <v>30</v>
      </c>
      <c r="E25" s="72"/>
      <c r="F25" s="72"/>
      <c r="G25" s="70">
        <v>1200</v>
      </c>
      <c r="H25" s="71"/>
      <c r="I25" s="72">
        <f>H25/G25*100</f>
        <v>0</v>
      </c>
      <c r="J25" s="72"/>
      <c r="K25" s="70">
        <v>1500</v>
      </c>
      <c r="L25" s="71">
        <v>15</v>
      </c>
      <c r="M25" s="72"/>
      <c r="N25" s="72"/>
      <c r="O25" s="70"/>
      <c r="P25" s="70"/>
      <c r="Q25" s="71"/>
      <c r="R25" s="72"/>
      <c r="S25" s="71"/>
      <c r="T25" s="71">
        <v>15</v>
      </c>
      <c r="U25" s="68"/>
      <c r="V25" s="68"/>
      <c r="W25" s="73"/>
      <c r="X25" s="74"/>
      <c r="Y25" s="74"/>
      <c r="Z25" s="74"/>
      <c r="AA25" s="75"/>
      <c r="AB25" s="73"/>
      <c r="AC25" s="74"/>
      <c r="AD25" s="77"/>
      <c r="AE25" s="78"/>
      <c r="AF25" s="95"/>
      <c r="AG25" s="74"/>
      <c r="AH25" s="74"/>
      <c r="AI25" s="75"/>
      <c r="AJ25" s="75"/>
      <c r="AK25" s="75"/>
      <c r="AL25" s="75"/>
      <c r="AM25" s="80"/>
      <c r="AN25" s="81"/>
      <c r="AO25" s="82"/>
      <c r="AP25" s="83"/>
      <c r="AQ25" s="85"/>
      <c r="AR25" s="85"/>
      <c r="AS25" s="83"/>
      <c r="AT25" s="84"/>
      <c r="AU25" s="83"/>
      <c r="AV25" s="85"/>
      <c r="AW25" s="83"/>
      <c r="AX25" s="82"/>
      <c r="AY25" s="85"/>
      <c r="AZ25" s="81"/>
      <c r="BA25" s="83"/>
      <c r="BB25" s="86"/>
      <c r="BC25" s="86"/>
      <c r="BD25" s="86">
        <f t="shared" si="8"/>
        <v>0</v>
      </c>
      <c r="BE25" s="87"/>
      <c r="BF25" s="87"/>
      <c r="BG25" s="86">
        <f t="shared" si="9"/>
        <v>0</v>
      </c>
      <c r="BI25" s="71"/>
      <c r="BJ25" s="89"/>
      <c r="BK25" s="89"/>
      <c r="BL25" s="89"/>
      <c r="BQ25" s="88">
        <v>180</v>
      </c>
      <c r="BS25" s="88">
        <v>1405</v>
      </c>
      <c r="BU25" s="88">
        <f t="shared" si="10"/>
        <v>1585</v>
      </c>
    </row>
    <row r="26" spans="1:73" s="88" customFormat="1" ht="29.25" customHeight="1" x14ac:dyDescent="0.25">
      <c r="A26" s="68">
        <v>20</v>
      </c>
      <c r="B26" s="98" t="s">
        <v>81</v>
      </c>
      <c r="C26" s="70">
        <v>284</v>
      </c>
      <c r="D26" s="71"/>
      <c r="E26" s="72"/>
      <c r="F26" s="72">
        <f>D26-BI26</f>
        <v>0</v>
      </c>
      <c r="G26" s="70">
        <v>240</v>
      </c>
      <c r="H26" s="71"/>
      <c r="I26" s="72">
        <f>H26/G26*100</f>
        <v>0</v>
      </c>
      <c r="J26" s="72">
        <f>H26-BJ26</f>
        <v>0</v>
      </c>
      <c r="K26" s="70"/>
      <c r="L26" s="71"/>
      <c r="M26" s="72"/>
      <c r="N26" s="72">
        <f>L26-BK26</f>
        <v>0</v>
      </c>
      <c r="O26" s="70"/>
      <c r="P26" s="70"/>
      <c r="Q26" s="71"/>
      <c r="R26" s="72"/>
      <c r="S26" s="71">
        <f>Q26-BL26</f>
        <v>0</v>
      </c>
      <c r="T26" s="71"/>
      <c r="U26" s="68"/>
      <c r="V26" s="68"/>
      <c r="W26" s="73">
        <f>((H26*0.45)+(L26*0.34)+(Q26/1.33*0.18)+(V26*0.2))/BD26*10</f>
        <v>0</v>
      </c>
      <c r="X26" s="74">
        <f>(J26*0.45+N26*0.35+(S26/1.33*0.17))/BD26*10</f>
        <v>0</v>
      </c>
      <c r="Y26" s="74">
        <v>26.7</v>
      </c>
      <c r="Z26" s="75">
        <v>0</v>
      </c>
      <c r="AA26" s="75"/>
      <c r="AB26" s="76">
        <v>100</v>
      </c>
      <c r="AC26" s="75"/>
      <c r="AD26" s="77">
        <v>100</v>
      </c>
      <c r="AE26" s="78">
        <f t="shared" si="6"/>
        <v>100</v>
      </c>
      <c r="AF26" s="95"/>
      <c r="AG26" s="75">
        <v>100</v>
      </c>
      <c r="AH26" s="75"/>
      <c r="AI26" s="75"/>
      <c r="AJ26" s="75" t="e">
        <f>AI26-#REF!</f>
        <v>#REF!</v>
      </c>
      <c r="AK26" s="75"/>
      <c r="AL26" s="75" t="e">
        <f>AK26-#REF!</f>
        <v>#REF!</v>
      </c>
      <c r="AM26" s="80" t="e">
        <f t="shared" si="4"/>
        <v>#DIV/0!</v>
      </c>
      <c r="AN26" s="81"/>
      <c r="AO26" s="81">
        <f t="shared" si="5"/>
        <v>100</v>
      </c>
      <c r="AP26" s="83"/>
      <c r="AQ26" s="85"/>
      <c r="AR26" s="85"/>
      <c r="AS26" s="83"/>
      <c r="AT26" s="84">
        <v>180</v>
      </c>
      <c r="AU26" s="91"/>
      <c r="AV26" s="85">
        <f t="shared" si="7"/>
        <v>0</v>
      </c>
      <c r="AW26" s="83" t="e">
        <f>AU26-#REF!</f>
        <v>#REF!</v>
      </c>
      <c r="AX26" s="82"/>
      <c r="AY26" s="85"/>
      <c r="AZ26" s="81"/>
      <c r="BA26" s="83"/>
      <c r="BB26" s="86"/>
      <c r="BC26" s="86"/>
      <c r="BD26" s="86">
        <f t="shared" si="8"/>
        <v>255.6</v>
      </c>
      <c r="BE26" s="86">
        <v>150</v>
      </c>
      <c r="BF26" s="86">
        <v>176</v>
      </c>
      <c r="BG26" s="86">
        <f t="shared" si="9"/>
        <v>105.6</v>
      </c>
      <c r="BI26" s="71"/>
      <c r="BJ26" s="89"/>
      <c r="BK26" s="89"/>
      <c r="BL26" s="89"/>
      <c r="BQ26" s="88">
        <v>29</v>
      </c>
      <c r="BS26" s="88">
        <v>255</v>
      </c>
      <c r="BU26" s="88">
        <f t="shared" si="10"/>
        <v>284</v>
      </c>
    </row>
    <row r="27" spans="1:73" s="88" customFormat="1" ht="29.25" hidden="1" customHeight="1" x14ac:dyDescent="0.25">
      <c r="A27" s="68">
        <v>23</v>
      </c>
      <c r="B27" s="98" t="s">
        <v>82</v>
      </c>
      <c r="C27" s="70"/>
      <c r="D27" s="71"/>
      <c r="E27" s="72"/>
      <c r="F27" s="72">
        <f>D27-BI27</f>
        <v>0</v>
      </c>
      <c r="G27" s="70"/>
      <c r="H27" s="71"/>
      <c r="I27" s="72"/>
      <c r="J27" s="72">
        <f>H27-BJ27</f>
        <v>0</v>
      </c>
      <c r="K27" s="70"/>
      <c r="L27" s="71"/>
      <c r="M27" s="72"/>
      <c r="N27" s="72">
        <f>L27-BK27</f>
        <v>0</v>
      </c>
      <c r="O27" s="70"/>
      <c r="P27" s="70"/>
      <c r="Q27" s="71"/>
      <c r="R27" s="72"/>
      <c r="S27" s="71">
        <f>Q27-BL27</f>
        <v>0</v>
      </c>
      <c r="T27" s="71"/>
      <c r="U27" s="68"/>
      <c r="V27" s="68"/>
      <c r="W27" s="73"/>
      <c r="X27" s="74"/>
      <c r="Y27" s="74"/>
      <c r="Z27" s="74"/>
      <c r="AA27" s="74"/>
      <c r="AB27" s="73"/>
      <c r="AC27" s="74"/>
      <c r="AD27" s="77">
        <v>0</v>
      </c>
      <c r="AE27" s="78">
        <f t="shared" si="6"/>
        <v>0</v>
      </c>
      <c r="AF27" s="95"/>
      <c r="AG27" s="74"/>
      <c r="AH27" s="74"/>
      <c r="AI27" s="74"/>
      <c r="AJ27" s="75" t="e">
        <f>AI27-#REF!</f>
        <v>#REF!</v>
      </c>
      <c r="AK27" s="74"/>
      <c r="AL27" s="75" t="e">
        <f>AK27-#REF!</f>
        <v>#REF!</v>
      </c>
      <c r="AM27" s="80"/>
      <c r="AN27" s="81"/>
      <c r="AO27" s="82">
        <v>0</v>
      </c>
      <c r="AP27" s="85"/>
      <c r="AQ27" s="83">
        <v>350</v>
      </c>
      <c r="AR27" s="99">
        <v>178</v>
      </c>
      <c r="AS27" s="99">
        <f>AR27/AQ27*100</f>
        <v>50.857142857142854</v>
      </c>
      <c r="AT27" s="100">
        <v>200</v>
      </c>
      <c r="AU27" s="101"/>
      <c r="AV27" s="85">
        <f t="shared" si="7"/>
        <v>0</v>
      </c>
      <c r="AW27" s="83" t="e">
        <f>AU27-#REF!</f>
        <v>#REF!</v>
      </c>
      <c r="AX27" s="102"/>
      <c r="AY27" s="101"/>
      <c r="AZ27" s="102"/>
      <c r="BA27" s="101"/>
      <c r="BB27" s="103"/>
      <c r="BC27" s="103"/>
      <c r="BD27" s="86">
        <f t="shared" si="8"/>
        <v>0</v>
      </c>
      <c r="BE27" s="104"/>
      <c r="BF27" s="104"/>
      <c r="BG27" s="86">
        <f t="shared" si="9"/>
        <v>0</v>
      </c>
      <c r="BI27" s="105"/>
      <c r="BJ27" s="106"/>
      <c r="BK27" s="106"/>
      <c r="BL27" s="106"/>
      <c r="BU27" s="88">
        <f t="shared" si="10"/>
        <v>0</v>
      </c>
    </row>
    <row r="28" spans="1:73" s="88" customFormat="1" ht="29.25" customHeight="1" x14ac:dyDescent="0.25">
      <c r="A28" s="68">
        <v>21</v>
      </c>
      <c r="B28" s="98" t="s">
        <v>83</v>
      </c>
      <c r="C28" s="70">
        <v>1360</v>
      </c>
      <c r="D28" s="71"/>
      <c r="E28" s="72"/>
      <c r="F28" s="72">
        <f>D28-BI28</f>
        <v>0</v>
      </c>
      <c r="G28" s="70">
        <v>620</v>
      </c>
      <c r="H28" s="71"/>
      <c r="I28" s="72">
        <f>H28/G28*100</f>
        <v>0</v>
      </c>
      <c r="J28" s="72">
        <f>H28-BJ28</f>
        <v>0</v>
      </c>
      <c r="K28" s="70"/>
      <c r="L28" s="71"/>
      <c r="M28" s="72"/>
      <c r="N28" s="72">
        <f>L28-BK28</f>
        <v>0</v>
      </c>
      <c r="O28" s="70"/>
      <c r="P28" s="70">
        <v>3000</v>
      </c>
      <c r="Q28" s="71"/>
      <c r="R28" s="72">
        <f t="shared" si="13"/>
        <v>0</v>
      </c>
      <c r="S28" s="71">
        <f>Q28-BL28</f>
        <v>0</v>
      </c>
      <c r="T28" s="71"/>
      <c r="U28" s="68"/>
      <c r="V28" s="68"/>
      <c r="W28" s="73">
        <f>((H28*0.45)+(L28*0.34)+(Q28/1.33*0.18)+(V28*0.2))/BD28*10</f>
        <v>0</v>
      </c>
      <c r="X28" s="74">
        <f>(J28*0.45+N28*0.35+(S28/1.33*0.17))/BD28*10</f>
        <v>0</v>
      </c>
      <c r="Y28" s="74"/>
      <c r="Z28" s="75">
        <v>397</v>
      </c>
      <c r="AA28" s="75">
        <v>6</v>
      </c>
      <c r="AB28" s="76">
        <v>270</v>
      </c>
      <c r="AC28" s="75">
        <v>77</v>
      </c>
      <c r="AD28" s="77">
        <v>800</v>
      </c>
      <c r="AE28" s="78">
        <f t="shared" si="6"/>
        <v>554</v>
      </c>
      <c r="AF28" s="95"/>
      <c r="AG28" s="74"/>
      <c r="AH28" s="74"/>
      <c r="AI28" s="75">
        <v>554</v>
      </c>
      <c r="AJ28" s="75" t="e">
        <f>AI28-#REF!</f>
        <v>#REF!</v>
      </c>
      <c r="AK28" s="75">
        <v>1031</v>
      </c>
      <c r="AL28" s="75" t="e">
        <f>AK28-#REF!</f>
        <v>#REF!</v>
      </c>
      <c r="AM28" s="80">
        <f t="shared" si="4"/>
        <v>18.610108303249099</v>
      </c>
      <c r="AN28" s="81">
        <v>100</v>
      </c>
      <c r="AO28" s="82">
        <f>AE28/AD28*100</f>
        <v>69.25</v>
      </c>
      <c r="AP28" s="83"/>
      <c r="AQ28" s="85"/>
      <c r="AR28" s="74"/>
      <c r="AS28" s="75"/>
      <c r="AT28" s="107">
        <v>775</v>
      </c>
      <c r="AU28" s="92"/>
      <c r="AV28" s="85">
        <f t="shared" si="7"/>
        <v>0</v>
      </c>
      <c r="AW28" s="83" t="e">
        <f>AU28-#REF!</f>
        <v>#REF!</v>
      </c>
      <c r="AX28" s="80"/>
      <c r="AY28" s="75">
        <v>132</v>
      </c>
      <c r="AZ28" s="80"/>
      <c r="BA28" s="74">
        <v>18</v>
      </c>
      <c r="BB28" s="108"/>
      <c r="BC28" s="108"/>
      <c r="BD28" s="86">
        <f t="shared" si="8"/>
        <v>590.79999999999995</v>
      </c>
      <c r="BE28" s="86">
        <v>292</v>
      </c>
      <c r="BF28" s="86">
        <v>498</v>
      </c>
      <c r="BG28" s="86">
        <f t="shared" si="9"/>
        <v>298.8</v>
      </c>
      <c r="BH28" s="89"/>
      <c r="BI28" s="71"/>
      <c r="BJ28" s="89"/>
      <c r="BK28" s="89"/>
      <c r="BL28" s="89"/>
      <c r="BR28" s="88">
        <v>309</v>
      </c>
      <c r="BS28" s="88">
        <v>1051</v>
      </c>
      <c r="BU28" s="88">
        <f t="shared" si="10"/>
        <v>1360</v>
      </c>
    </row>
    <row r="29" spans="1:73" s="88" customFormat="1" ht="29.25" customHeight="1" x14ac:dyDescent="0.25">
      <c r="A29" s="68">
        <v>22</v>
      </c>
      <c r="B29" s="98" t="s">
        <v>84</v>
      </c>
      <c r="C29" s="70"/>
      <c r="D29" s="71"/>
      <c r="E29" s="72"/>
      <c r="F29" s="72"/>
      <c r="G29" s="70">
        <v>240</v>
      </c>
      <c r="H29" s="71"/>
      <c r="I29" s="72">
        <f>H29/G29*100</f>
        <v>0</v>
      </c>
      <c r="J29" s="72"/>
      <c r="K29" s="70"/>
      <c r="L29" s="71"/>
      <c r="M29" s="72"/>
      <c r="N29" s="72"/>
      <c r="O29" s="70"/>
      <c r="P29" s="70"/>
      <c r="Q29" s="71"/>
      <c r="R29" s="72"/>
      <c r="S29" s="71"/>
      <c r="T29" s="71"/>
      <c r="U29" s="68"/>
      <c r="V29" s="68"/>
      <c r="W29" s="73"/>
      <c r="X29" s="74"/>
      <c r="Y29" s="74"/>
      <c r="Z29" s="75"/>
      <c r="AA29" s="75"/>
      <c r="AB29" s="76"/>
      <c r="AC29" s="75"/>
      <c r="AD29" s="77"/>
      <c r="AE29" s="78"/>
      <c r="AF29" s="95"/>
      <c r="AG29" s="74"/>
      <c r="AH29" s="74"/>
      <c r="AI29" s="75"/>
      <c r="AJ29" s="75"/>
      <c r="AK29" s="75"/>
      <c r="AL29" s="75"/>
      <c r="AM29" s="80"/>
      <c r="AN29" s="81"/>
      <c r="AO29" s="82"/>
      <c r="AP29" s="83"/>
      <c r="AQ29" s="85"/>
      <c r="AR29" s="74"/>
      <c r="AS29" s="75"/>
      <c r="AT29" s="107"/>
      <c r="AU29" s="92"/>
      <c r="AV29" s="85"/>
      <c r="AW29" s="83"/>
      <c r="AX29" s="80"/>
      <c r="AY29" s="75"/>
      <c r="AZ29" s="80"/>
      <c r="BA29" s="74"/>
      <c r="BB29" s="108"/>
      <c r="BC29" s="108"/>
      <c r="BD29" s="86">
        <f t="shared" si="8"/>
        <v>0</v>
      </c>
      <c r="BE29" s="87"/>
      <c r="BF29" s="87"/>
      <c r="BG29" s="86">
        <f t="shared" si="9"/>
        <v>0</v>
      </c>
      <c r="BH29" s="89"/>
      <c r="BI29" s="71"/>
      <c r="BJ29" s="89"/>
      <c r="BK29" s="89"/>
      <c r="BL29" s="89"/>
      <c r="BU29" s="88">
        <f t="shared" si="10"/>
        <v>0</v>
      </c>
    </row>
    <row r="30" spans="1:73" s="121" customFormat="1" ht="29.25" customHeight="1" x14ac:dyDescent="0.25">
      <c r="A30" s="68"/>
      <c r="B30" s="109" t="s">
        <v>59</v>
      </c>
      <c r="C30" s="110">
        <f>SUM(C5:C28)</f>
        <v>27417</v>
      </c>
      <c r="D30" s="111">
        <f>SUM(D5:D28)</f>
        <v>205</v>
      </c>
      <c r="E30" s="112"/>
      <c r="F30" s="112">
        <f>SUM(F5:F28)</f>
        <v>175</v>
      </c>
      <c r="G30" s="111">
        <f>SUM(G5:G29)</f>
        <v>11680</v>
      </c>
      <c r="H30" s="111">
        <f>SUM(H5:H28)</f>
        <v>19</v>
      </c>
      <c r="I30" s="113">
        <f>H30/G30*100</f>
        <v>0.16267123287671234</v>
      </c>
      <c r="J30" s="112">
        <f>SUM(J5:J28)</f>
        <v>19</v>
      </c>
      <c r="K30" s="112">
        <f>SUM(K5:K28)</f>
        <v>29000</v>
      </c>
      <c r="L30" s="112">
        <f>SUM(L5:L28)</f>
        <v>15</v>
      </c>
      <c r="M30" s="113">
        <f>L30/K30*100</f>
        <v>5.1724137931034482E-2</v>
      </c>
      <c r="N30" s="112">
        <f>SUM(N5:N28)</f>
        <v>0</v>
      </c>
      <c r="O30" s="111">
        <f>SUM(O5:O28)</f>
        <v>0</v>
      </c>
      <c r="P30" s="111">
        <f>SUM(P5:P28)</f>
        <v>57400</v>
      </c>
      <c r="Q30" s="111">
        <f>SUM(Q5:Q28)</f>
        <v>0</v>
      </c>
      <c r="R30" s="113">
        <f t="shared" si="13"/>
        <v>0</v>
      </c>
      <c r="S30" s="111">
        <f>SUM(S5:S28)</f>
        <v>0</v>
      </c>
      <c r="T30" s="111">
        <f>SUM(T5:T28)</f>
        <v>15</v>
      </c>
      <c r="U30" s="114"/>
      <c r="V30" s="114"/>
      <c r="W30" s="115">
        <f>((H30*0.45)+(L30*0.34)+(Q30/1.33*0.18)+(V30*0.2))/BD30*10</f>
        <v>9.9748618865277278E-3</v>
      </c>
      <c r="X30" s="115">
        <f>(J30*0.45+N30*0.35+(S30/1.33*0.17))/BD30*10</f>
        <v>6.2479904124404439E-3</v>
      </c>
      <c r="Y30" s="115"/>
      <c r="Z30" s="116">
        <f>SUM(Z5:Z28)</f>
        <v>4684</v>
      </c>
      <c r="AA30" s="116">
        <f>SUM(AA5:AA28)</f>
        <v>30</v>
      </c>
      <c r="AB30" s="116">
        <f>SUM(AB5:AB28)</f>
        <v>6514</v>
      </c>
      <c r="AC30" s="116">
        <f>SUM(AC5:AC28)</f>
        <v>1510</v>
      </c>
      <c r="AD30" s="116">
        <f t="shared" ref="AD30:AL30" si="16">SUM(AD5:AD28)</f>
        <v>24920</v>
      </c>
      <c r="AE30" s="116">
        <f t="shared" si="16"/>
        <v>14386</v>
      </c>
      <c r="AF30" s="116">
        <f t="shared" si="16"/>
        <v>1109</v>
      </c>
      <c r="AG30" s="116">
        <f t="shared" si="16"/>
        <v>2245</v>
      </c>
      <c r="AH30" s="116">
        <f t="shared" si="16"/>
        <v>360</v>
      </c>
      <c r="AI30" s="116">
        <f t="shared" si="16"/>
        <v>12141</v>
      </c>
      <c r="AJ30" s="116" t="e">
        <f t="shared" si="16"/>
        <v>#REF!</v>
      </c>
      <c r="AK30" s="116">
        <f t="shared" si="16"/>
        <v>29379</v>
      </c>
      <c r="AL30" s="116" t="e">
        <f t="shared" si="16"/>
        <v>#REF!</v>
      </c>
      <c r="AM30" s="115">
        <f t="shared" si="4"/>
        <v>24.198171485050658</v>
      </c>
      <c r="AN30" s="117">
        <f>SUM(AN5:AN28)</f>
        <v>1349</v>
      </c>
      <c r="AO30" s="118">
        <f>AE30/AD30*100</f>
        <v>57.728731942215084</v>
      </c>
      <c r="AP30" s="116">
        <f>SUM(AP5:AP28)</f>
        <v>52</v>
      </c>
      <c r="AQ30" s="116">
        <f t="shared" ref="AQ30:BL30" si="17">SUM(AQ5:AQ28)</f>
        <v>705</v>
      </c>
      <c r="AR30" s="116">
        <f t="shared" si="17"/>
        <v>397</v>
      </c>
      <c r="AS30" s="116">
        <f>AR30/AQ30*100</f>
        <v>56.312056737588655</v>
      </c>
      <c r="AT30" s="76">
        <f t="shared" si="17"/>
        <v>21046</v>
      </c>
      <c r="AU30" s="76">
        <f t="shared" si="17"/>
        <v>4080</v>
      </c>
      <c r="AV30" s="119">
        <f t="shared" si="7"/>
        <v>19.386106623586429</v>
      </c>
      <c r="AW30" s="76" t="e">
        <f t="shared" si="17"/>
        <v>#REF!</v>
      </c>
      <c r="AX30" s="76">
        <f t="shared" si="17"/>
        <v>1455</v>
      </c>
      <c r="AY30" s="76">
        <f t="shared" si="17"/>
        <v>1149</v>
      </c>
      <c r="AZ30" s="76">
        <f t="shared" si="17"/>
        <v>4879</v>
      </c>
      <c r="BA30" s="76">
        <f t="shared" si="17"/>
        <v>2241</v>
      </c>
      <c r="BB30" s="120">
        <f t="shared" si="17"/>
        <v>0</v>
      </c>
      <c r="BC30" s="120">
        <f t="shared" si="17"/>
        <v>0</v>
      </c>
      <c r="BD30" s="86">
        <f t="shared" si="8"/>
        <v>13684.4</v>
      </c>
      <c r="BE30" s="120">
        <v>7313</v>
      </c>
      <c r="BF30" s="120">
        <v>10619</v>
      </c>
      <c r="BG30" s="120">
        <v>6371.4</v>
      </c>
      <c r="BH30" s="120">
        <f t="shared" si="17"/>
        <v>0</v>
      </c>
      <c r="BI30" s="120">
        <f t="shared" si="17"/>
        <v>0</v>
      </c>
      <c r="BJ30" s="120">
        <f t="shared" si="17"/>
        <v>0</v>
      </c>
      <c r="BK30" s="120">
        <f t="shared" si="17"/>
        <v>0</v>
      </c>
      <c r="BL30" s="120">
        <f t="shared" si="17"/>
        <v>0</v>
      </c>
      <c r="BO30" s="121">
        <f t="shared" ref="BO30:BT30" si="18">SUM(BO5:BO29)</f>
        <v>1805</v>
      </c>
      <c r="BP30" s="121">
        <f t="shared" si="18"/>
        <v>1130</v>
      </c>
      <c r="BQ30" s="121">
        <f t="shared" si="18"/>
        <v>1292</v>
      </c>
      <c r="BR30" s="121">
        <f t="shared" si="18"/>
        <v>6211</v>
      </c>
      <c r="BS30" s="121">
        <f t="shared" si="18"/>
        <v>17449</v>
      </c>
      <c r="BT30" s="121">
        <f t="shared" si="18"/>
        <v>470</v>
      </c>
      <c r="BU30" s="88">
        <f t="shared" si="10"/>
        <v>27417</v>
      </c>
    </row>
    <row r="31" spans="1:73" s="137" customFormat="1" ht="29.25" customHeight="1" x14ac:dyDescent="0.25">
      <c r="A31" s="68"/>
      <c r="B31" s="122" t="s">
        <v>85</v>
      </c>
      <c r="C31" s="123"/>
      <c r="D31" s="124"/>
      <c r="E31" s="125"/>
      <c r="F31" s="124"/>
      <c r="G31" s="124"/>
      <c r="H31" s="124"/>
      <c r="I31" s="125"/>
      <c r="J31" s="124"/>
      <c r="K31" s="124"/>
      <c r="L31" s="124"/>
      <c r="M31" s="125"/>
      <c r="N31" s="124"/>
      <c r="O31" s="124"/>
      <c r="P31" s="124"/>
      <c r="Q31" s="124"/>
      <c r="R31" s="125"/>
      <c r="S31" s="124"/>
      <c r="T31" s="124"/>
      <c r="U31" s="126"/>
      <c r="V31" s="126"/>
      <c r="W31" s="127"/>
      <c r="X31" s="126"/>
      <c r="Y31" s="126"/>
      <c r="Z31" s="126">
        <v>580</v>
      </c>
      <c r="AA31" s="126"/>
      <c r="AB31" s="126"/>
      <c r="AC31" s="126"/>
      <c r="AD31" s="126">
        <v>8096</v>
      </c>
      <c r="AE31" s="78">
        <f t="shared" si="6"/>
        <v>3150</v>
      </c>
      <c r="AF31" s="128">
        <v>20</v>
      </c>
      <c r="AG31" s="128">
        <v>1100</v>
      </c>
      <c r="AH31" s="128"/>
      <c r="AI31" s="128">
        <v>2050</v>
      </c>
      <c r="AJ31" s="128"/>
      <c r="AK31" s="128">
        <v>3690</v>
      </c>
      <c r="AL31" s="128"/>
      <c r="AM31" s="129">
        <f t="shared" si="4"/>
        <v>18</v>
      </c>
      <c r="AN31" s="130"/>
      <c r="AO31" s="130">
        <f>AE31/AD31*100</f>
        <v>38.908102766798422</v>
      </c>
      <c r="AP31" s="128"/>
      <c r="AQ31" s="128"/>
      <c r="AR31" s="131"/>
      <c r="AS31" s="132"/>
      <c r="AT31" s="133"/>
      <c r="AU31" s="133">
        <v>210</v>
      </c>
      <c r="AV31" s="134"/>
      <c r="AW31" s="133"/>
      <c r="AX31" s="131"/>
      <c r="AY31" s="131"/>
      <c r="AZ31" s="131"/>
      <c r="BA31" s="131"/>
      <c r="BB31" s="135"/>
      <c r="BC31" s="135"/>
      <c r="BD31" s="136"/>
      <c r="BE31" s="136"/>
      <c r="BF31" s="136"/>
      <c r="BG31" s="136"/>
      <c r="BI31" s="138"/>
      <c r="BJ31" s="139"/>
      <c r="BK31" s="138"/>
    </row>
    <row r="32" spans="1:73" s="148" customFormat="1" ht="24" customHeight="1" x14ac:dyDescent="0.25">
      <c r="A32" s="140"/>
      <c r="B32" s="122" t="s">
        <v>86</v>
      </c>
      <c r="C32" s="141">
        <v>21187</v>
      </c>
      <c r="D32" s="141">
        <v>30</v>
      </c>
      <c r="E32" s="142">
        <f>D32/C32*100</f>
        <v>0.14159626185868693</v>
      </c>
      <c r="F32" s="141"/>
      <c r="G32" s="141">
        <v>15340</v>
      </c>
      <c r="H32" s="141">
        <v>5</v>
      </c>
      <c r="I32" s="142">
        <f>H32/G32*100</f>
        <v>3.259452411994785E-2</v>
      </c>
      <c r="J32" s="141"/>
      <c r="K32" s="141">
        <v>38390</v>
      </c>
      <c r="L32" s="141">
        <v>0</v>
      </c>
      <c r="M32" s="142">
        <f>L32/K32*100</f>
        <v>0</v>
      </c>
      <c r="N32" s="141"/>
      <c r="O32" s="141"/>
      <c r="P32" s="141">
        <v>61100</v>
      </c>
      <c r="Q32" s="141">
        <v>0</v>
      </c>
      <c r="R32" s="142">
        <f t="shared" si="13"/>
        <v>0</v>
      </c>
      <c r="S32" s="141"/>
      <c r="T32" s="141"/>
      <c r="U32" s="143"/>
      <c r="V32" s="143"/>
      <c r="W32" s="144">
        <v>0</v>
      </c>
      <c r="X32" s="143"/>
      <c r="Y32" s="143">
        <v>19.899999999999999</v>
      </c>
      <c r="Z32" s="143">
        <v>5032</v>
      </c>
      <c r="AA32" s="143"/>
      <c r="AB32" s="143">
        <v>7600</v>
      </c>
      <c r="AC32" s="143">
        <v>2488</v>
      </c>
      <c r="AD32" s="143">
        <v>24880</v>
      </c>
      <c r="AE32" s="143"/>
      <c r="AF32" s="143">
        <v>3258</v>
      </c>
      <c r="AG32" s="143">
        <v>173</v>
      </c>
      <c r="AH32" s="143"/>
      <c r="AI32" s="143">
        <v>13165</v>
      </c>
      <c r="AJ32" s="143"/>
      <c r="AK32" s="143">
        <v>16387</v>
      </c>
      <c r="AL32" s="143"/>
      <c r="AM32" s="144">
        <f t="shared" si="4"/>
        <v>12.447398404861374</v>
      </c>
      <c r="AN32" s="145"/>
      <c r="AO32" s="145">
        <v>54</v>
      </c>
      <c r="AP32" s="143"/>
      <c r="AQ32" s="143">
        <v>700</v>
      </c>
      <c r="AR32" s="143">
        <v>195</v>
      </c>
      <c r="AS32" s="146">
        <f>AR32/AQ32*100</f>
        <v>27.857142857142858</v>
      </c>
      <c r="AT32" s="143">
        <v>21475</v>
      </c>
      <c r="AU32" s="143">
        <v>4084</v>
      </c>
      <c r="AV32" s="147">
        <f t="shared" si="7"/>
        <v>19.017462165308498</v>
      </c>
      <c r="AW32" s="143"/>
      <c r="AX32" s="143"/>
      <c r="AY32" s="143">
        <v>1090</v>
      </c>
      <c r="AZ32" s="143"/>
      <c r="BA32" s="143">
        <v>5029</v>
      </c>
      <c r="BI32" s="149"/>
      <c r="BJ32" s="139"/>
      <c r="BK32" s="149"/>
    </row>
    <row r="33" spans="2:64" ht="12.75" customHeight="1" x14ac:dyDescent="0.3">
      <c r="B33" s="150"/>
      <c r="AM33" s="108"/>
      <c r="AN33" s="156"/>
      <c r="AO33" s="156"/>
      <c r="BJ33" s="139"/>
      <c r="BK33" s="158"/>
    </row>
    <row r="34" spans="2:64" ht="12.75" customHeight="1" x14ac:dyDescent="0.3">
      <c r="B34" s="150"/>
      <c r="BI34" s="158"/>
      <c r="BJ34" s="139"/>
      <c r="BK34" s="158"/>
      <c r="BL34" s="158"/>
    </row>
    <row r="35" spans="2:64" ht="12.75" customHeight="1" x14ac:dyDescent="0.3">
      <c r="B35" s="150"/>
      <c r="BI35" s="158"/>
      <c r="BJ35" s="139"/>
      <c r="BK35" s="158"/>
      <c r="BL35" s="158"/>
    </row>
    <row r="36" spans="2:64" ht="12.75" customHeight="1" x14ac:dyDescent="0.3">
      <c r="B36" s="150"/>
      <c r="BI36" s="158"/>
      <c r="BJ36" s="139"/>
      <c r="BK36" s="158"/>
      <c r="BL36" s="158"/>
    </row>
    <row r="37" spans="2:64" ht="12.75" customHeight="1" x14ac:dyDescent="0.3">
      <c r="B37" s="150"/>
      <c r="BI37" s="158"/>
      <c r="BJ37" s="139"/>
      <c r="BK37" s="158"/>
      <c r="BL37" s="158"/>
    </row>
    <row r="38" spans="2:64" ht="12.75" customHeight="1" x14ac:dyDescent="0.3">
      <c r="B38" s="150"/>
      <c r="AQ38" s="159"/>
      <c r="BI38" s="158"/>
      <c r="BJ38" s="139"/>
      <c r="BK38" s="158"/>
      <c r="BL38" s="158"/>
    </row>
    <row r="39" spans="2:64" ht="12.75" customHeight="1" x14ac:dyDescent="0.3">
      <c r="B39" s="150"/>
      <c r="BI39" s="158"/>
      <c r="BJ39" s="139"/>
      <c r="BK39" s="158"/>
      <c r="BL39" s="158"/>
    </row>
    <row r="40" spans="2:64" x14ac:dyDescent="0.3">
      <c r="BI40" s="158"/>
      <c r="BJ40" s="139"/>
      <c r="BK40" s="158"/>
      <c r="BL40" s="158"/>
    </row>
    <row r="41" spans="2:64" x14ac:dyDescent="0.3">
      <c r="BI41" s="158"/>
      <c r="BJ41" s="139"/>
      <c r="BK41" s="158"/>
      <c r="BL41" s="158"/>
    </row>
    <row r="42" spans="2:64" x14ac:dyDescent="0.3">
      <c r="BI42" s="158"/>
      <c r="BJ42" s="139"/>
      <c r="BK42" s="158"/>
      <c r="BL42" s="158"/>
    </row>
    <row r="43" spans="2:64" x14ac:dyDescent="0.3">
      <c r="BI43" s="158"/>
      <c r="BJ43" s="139"/>
      <c r="BK43" s="158"/>
      <c r="BL43" s="158"/>
    </row>
    <row r="44" spans="2:64" x14ac:dyDescent="0.3">
      <c r="BI44" s="158"/>
      <c r="BJ44" s="139"/>
      <c r="BK44" s="158"/>
      <c r="BL44" s="158"/>
    </row>
    <row r="45" spans="2:64" x14ac:dyDescent="0.3">
      <c r="BI45" s="158"/>
      <c r="BJ45" s="139"/>
      <c r="BK45" s="158"/>
      <c r="BL45" s="158"/>
    </row>
    <row r="46" spans="2:64" x14ac:dyDescent="0.3">
      <c r="BI46" s="158"/>
      <c r="BJ46" s="139"/>
      <c r="BK46" s="158"/>
      <c r="BL46" s="158"/>
    </row>
    <row r="47" spans="2:64" x14ac:dyDescent="0.3">
      <c r="BI47" s="158"/>
      <c r="BJ47" s="139"/>
      <c r="BK47" s="158"/>
      <c r="BL47" s="158"/>
    </row>
    <row r="48" spans="2:64" x14ac:dyDescent="0.3">
      <c r="BI48" s="158"/>
      <c r="BJ48" s="139"/>
      <c r="BK48" s="158"/>
      <c r="BL48" s="158"/>
    </row>
    <row r="49" spans="61:64" x14ac:dyDescent="0.3">
      <c r="BI49" s="158"/>
      <c r="BJ49" s="139"/>
      <c r="BK49" s="158"/>
      <c r="BL49" s="158"/>
    </row>
    <row r="50" spans="61:64" x14ac:dyDescent="0.3">
      <c r="BI50" s="158"/>
      <c r="BJ50" s="139"/>
      <c r="BK50" s="158"/>
      <c r="BL50" s="158"/>
    </row>
    <row r="51" spans="61:64" x14ac:dyDescent="0.3">
      <c r="BJ51" s="121"/>
    </row>
    <row r="52" spans="61:64" x14ac:dyDescent="0.3">
      <c r="BJ52" s="137"/>
    </row>
    <row r="53" spans="61:64" x14ac:dyDescent="0.3">
      <c r="BJ53" s="148"/>
    </row>
  </sheetData>
  <mergeCells count="25">
    <mergeCell ref="BO3:BU3"/>
    <mergeCell ref="AX2:BA2"/>
    <mergeCell ref="BD2:BD4"/>
    <mergeCell ref="G3:J3"/>
    <mergeCell ref="K3:N3"/>
    <mergeCell ref="O3:S3"/>
    <mergeCell ref="U3:V3"/>
    <mergeCell ref="AX3:AY3"/>
    <mergeCell ref="AZ3:BA3"/>
    <mergeCell ref="Z2:Z4"/>
    <mergeCell ref="AA2:AA4"/>
    <mergeCell ref="AB2:AC3"/>
    <mergeCell ref="AD2:AP3"/>
    <mergeCell ref="AQ2:AS3"/>
    <mergeCell ref="AT2:AW3"/>
    <mergeCell ref="B1:AW1"/>
    <mergeCell ref="A2:A4"/>
    <mergeCell ref="B2:B4"/>
    <mergeCell ref="C2:F3"/>
    <mergeCell ref="G2:R2"/>
    <mergeCell ref="T2:T4"/>
    <mergeCell ref="U2:V2"/>
    <mergeCell ref="W2:W4"/>
    <mergeCell ref="X2:X4"/>
    <mergeCell ref="Y2:Y3"/>
  </mergeCells>
  <pageMargins left="0.51181102362204722" right="0.11811023622047245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заготовка кормов</vt:lpstr>
      <vt:lpstr>'заготовка кормов'!Область_печати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2015-06-08T06:17:29Z</dcterms:created>
  <dcterms:modified xsi:type="dcterms:W3CDTF">2015-06-08T06:18:06Z</dcterms:modified>
</cp:coreProperties>
</file>