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'молоко'!$A$1:$V$26</definedName>
  </definedNames>
  <calcPr fullCalcOnLoad="1"/>
</workbook>
</file>

<file path=xl/sharedStrings.xml><?xml version="1.0" encoding="utf-8"?>
<sst xmlns="http://schemas.openxmlformats.org/spreadsheetml/2006/main" count="95" uniqueCount="65">
  <si>
    <t>Оперативные сведения по надою молока на 06 июля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</si>
  <si>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</si>
  <si>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</si>
  <si>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</si>
  <si>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</si>
  <si>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</si>
  <si>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</si>
  <si>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</si>
  <si>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</si>
  <si>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</si>
  <si>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</si>
  <si>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</si>
  <si>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</si>
  <si>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</si>
  <si>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</si>
  <si>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</si>
  <si>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</si>
  <si>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</si>
  <si>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</si>
  <si>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</si>
  <si>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</si>
  <si>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</si>
  <si>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</si>
  <si>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</si>
  <si>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</si>
  <si>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</si>
  <si>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мн. Травы</t>
  </si>
  <si>
    <t>СПК Победа</t>
  </si>
  <si>
    <t>люцерна</t>
  </si>
  <si>
    <t>просо</t>
  </si>
  <si>
    <t>СПК Держава</t>
  </si>
  <si>
    <t>мн.трав</t>
  </si>
  <si>
    <t xml:space="preserve">суданская </t>
  </si>
  <si>
    <t>СПК Трактор</t>
  </si>
  <si>
    <t>рожь озимая</t>
  </si>
  <si>
    <t>СПК Югдон</t>
  </si>
  <si>
    <t>мн.травы</t>
  </si>
  <si>
    <t>СПК Заря</t>
  </si>
  <si>
    <t>клевер+донник</t>
  </si>
  <si>
    <t>силос+просо+рапс</t>
  </si>
  <si>
    <t>ООО Исток</t>
  </si>
  <si>
    <t>мн травы</t>
  </si>
  <si>
    <t>одн, смес зерновых</t>
  </si>
  <si>
    <t>СПК Кр.Октябрь</t>
  </si>
  <si>
    <t>суд.трава</t>
  </si>
  <si>
    <t>ООО Какси</t>
  </si>
  <si>
    <t>СПК Луч</t>
  </si>
  <si>
    <t>суданка</t>
  </si>
  <si>
    <t>ООО Туташево</t>
  </si>
  <si>
    <t>ООО Дружба</t>
  </si>
  <si>
    <t>оз.рожь+люцерна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</si>
  <si>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</si>
  <si>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</si>
  <si>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</si>
  <si>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</si>
  <si>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</si>
  <si>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рожь + люцерна</t>
  </si>
  <si>
    <t>ИТОГО по с/х пред             (Поголовье коров  в 2014 г  7462 гол)</t>
  </si>
  <si>
    <t>СП</t>
  </si>
  <si>
    <t>КФХ (2014 г -поголовье 1624 гол)</t>
  </si>
  <si>
    <t>КФХ</t>
  </si>
  <si>
    <t>ВСЕГО ПО РАЙОНУ (поголовье 2014 г -9086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</si>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</sst>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2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2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3" fillId="5" borderId="11" xfId="0" applyNumberFormat="1" applyFont="1" applyFill="1" applyBorder="1" applyAlignment="1">
      <alignment horizontal="center"/>
    </xf>
    <xf numFmtId="1" fontId="23" fillId="5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картофель, овощи"/>
      <sheetName val="растениеводство (2)"/>
      <sheetName val="Раст Посев"/>
      <sheetName val="заготовка кормов"/>
      <sheetName val="КФХ"/>
      <sheetName val="осем"/>
      <sheetName val="молоко"/>
      <sheetName val="пофермам июл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11">
        <row r="33">
          <cell r="D33">
            <v>211.39999999999998</v>
          </cell>
          <cell r="F33">
            <v>1624</v>
          </cell>
          <cell r="G33">
            <v>186.00000000000003</v>
          </cell>
          <cell r="I33">
            <v>1146</v>
          </cell>
        </row>
      </sheetData>
      <sheetData sheetId="12">
        <row r="7">
          <cell r="D7">
            <v>5</v>
          </cell>
          <cell r="H7">
            <v>7</v>
          </cell>
          <cell r="M7">
            <v>544</v>
          </cell>
          <cell r="N7">
            <v>186</v>
          </cell>
          <cell r="T7">
            <v>506</v>
          </cell>
        </row>
        <row r="8">
          <cell r="M8">
            <v>251</v>
          </cell>
          <cell r="N8">
            <v>120</v>
          </cell>
          <cell r="T8">
            <v>274</v>
          </cell>
        </row>
        <row r="9">
          <cell r="D9">
            <v>4</v>
          </cell>
          <cell r="E9">
            <v>1</v>
          </cell>
          <cell r="H9">
            <v>2</v>
          </cell>
          <cell r="I9">
            <v>1</v>
          </cell>
          <cell r="M9">
            <v>436</v>
          </cell>
          <cell r="N9">
            <v>156</v>
          </cell>
          <cell r="T9">
            <v>499</v>
          </cell>
        </row>
        <row r="10">
          <cell r="D10">
            <v>4</v>
          </cell>
          <cell r="H10">
            <v>3</v>
          </cell>
          <cell r="M10">
            <v>173</v>
          </cell>
          <cell r="N10">
            <v>30</v>
          </cell>
          <cell r="T10">
            <v>100</v>
          </cell>
        </row>
        <row r="11">
          <cell r="D11">
            <v>5</v>
          </cell>
          <cell r="E11">
            <v>2</v>
          </cell>
          <cell r="H11">
            <v>2</v>
          </cell>
          <cell r="M11">
            <v>226</v>
          </cell>
          <cell r="N11">
            <v>143</v>
          </cell>
          <cell r="T11">
            <v>292</v>
          </cell>
        </row>
        <row r="12">
          <cell r="D12">
            <v>10</v>
          </cell>
          <cell r="E12">
            <v>4</v>
          </cell>
          <cell r="H12">
            <v>4</v>
          </cell>
          <cell r="I12">
            <v>1</v>
          </cell>
          <cell r="M12">
            <v>125</v>
          </cell>
          <cell r="N12">
            <v>88</v>
          </cell>
          <cell r="T12">
            <v>113</v>
          </cell>
        </row>
        <row r="13">
          <cell r="D13">
            <v>1</v>
          </cell>
          <cell r="E13">
            <v>2</v>
          </cell>
          <cell r="H13">
            <v>12</v>
          </cell>
          <cell r="M13">
            <v>103</v>
          </cell>
          <cell r="N13">
            <v>37</v>
          </cell>
          <cell r="T13">
            <v>107</v>
          </cell>
        </row>
        <row r="14">
          <cell r="D14">
            <v>4</v>
          </cell>
          <cell r="E14">
            <v>1</v>
          </cell>
          <cell r="H14">
            <v>4</v>
          </cell>
          <cell r="M14">
            <v>358</v>
          </cell>
          <cell r="N14">
            <v>256</v>
          </cell>
          <cell r="T14">
            <v>557</v>
          </cell>
        </row>
        <row r="15">
          <cell r="D15">
            <v>4</v>
          </cell>
          <cell r="H15">
            <v>2</v>
          </cell>
          <cell r="M15">
            <v>57</v>
          </cell>
          <cell r="N15">
            <v>38</v>
          </cell>
          <cell r="T15">
            <v>81</v>
          </cell>
        </row>
        <row r="16">
          <cell r="D16">
            <v>4</v>
          </cell>
          <cell r="E16">
            <v>2</v>
          </cell>
          <cell r="H16">
            <v>2</v>
          </cell>
          <cell r="I16">
            <v>5</v>
          </cell>
          <cell r="M16">
            <v>133</v>
          </cell>
          <cell r="N16">
            <v>22</v>
          </cell>
          <cell r="T16">
            <v>275</v>
          </cell>
        </row>
        <row r="17">
          <cell r="D17">
            <v>18</v>
          </cell>
          <cell r="H17">
            <v>15</v>
          </cell>
          <cell r="M17">
            <v>347</v>
          </cell>
          <cell r="N17">
            <v>106</v>
          </cell>
          <cell r="T17">
            <v>247</v>
          </cell>
        </row>
        <row r="18">
          <cell r="H18">
            <v>6</v>
          </cell>
          <cell r="M18">
            <v>276</v>
          </cell>
          <cell r="N18">
            <v>75</v>
          </cell>
          <cell r="T18">
            <v>294</v>
          </cell>
        </row>
        <row r="19">
          <cell r="D19">
            <v>1</v>
          </cell>
          <cell r="H19">
            <v>1</v>
          </cell>
          <cell r="M19">
            <v>88</v>
          </cell>
          <cell r="N19">
            <v>17</v>
          </cell>
          <cell r="T19">
            <v>85</v>
          </cell>
        </row>
        <row r="20">
          <cell r="M20">
            <v>121</v>
          </cell>
          <cell r="N20">
            <v>51</v>
          </cell>
          <cell r="T20">
            <v>237</v>
          </cell>
        </row>
        <row r="21">
          <cell r="D21">
            <v>3</v>
          </cell>
          <cell r="H21">
            <v>4</v>
          </cell>
          <cell r="M21">
            <v>58</v>
          </cell>
          <cell r="N21">
            <v>17</v>
          </cell>
          <cell r="T21">
            <v>74</v>
          </cell>
        </row>
        <row r="22">
          <cell r="D22">
            <v>6</v>
          </cell>
          <cell r="E22">
            <v>2</v>
          </cell>
          <cell r="H22">
            <v>4</v>
          </cell>
          <cell r="M22">
            <v>88</v>
          </cell>
          <cell r="N22">
            <v>50</v>
          </cell>
          <cell r="T22">
            <v>99</v>
          </cell>
        </row>
        <row r="23">
          <cell r="D23">
            <v>2</v>
          </cell>
          <cell r="E23">
            <v>1</v>
          </cell>
          <cell r="H23">
            <v>1</v>
          </cell>
          <cell r="M23">
            <v>63</v>
          </cell>
          <cell r="N23">
            <v>13</v>
          </cell>
          <cell r="T23">
            <v>62</v>
          </cell>
        </row>
        <row r="24">
          <cell r="H24">
            <v>1</v>
          </cell>
          <cell r="M24">
            <v>27</v>
          </cell>
          <cell r="N24">
            <v>18</v>
          </cell>
          <cell r="T24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8"/>
  <sheetViews>
    <sheetView tabSelected="1" view="pageBreakPreview" zoomScale="50" zoomScaleNormal="50" zoomScaleSheetLayoutView="50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5" sqref="H25"/>
    </sheetView>
  </sheetViews>
  <sheetFormatPr defaultColWidth="9.00390625" defaultRowHeight="12.75"/>
  <cols>
    <col min="1" max="1" width="4.875" style="1" customWidth="1"/>
    <col min="2" max="2" width="28.875" style="74" customWidth="1"/>
    <col min="3" max="3" width="10.50390625" style="75" customWidth="1"/>
    <col min="4" max="4" width="7.125" style="75" customWidth="1"/>
    <col min="5" max="5" width="6.75390625" style="75" customWidth="1"/>
    <col min="6" max="6" width="10.00390625" style="75" customWidth="1"/>
    <col min="7" max="7" width="7.125" style="75" hidden="1" customWidth="1"/>
    <col min="8" max="8" width="12.125" style="76" customWidth="1"/>
    <col min="9" max="9" width="8.375" style="77" customWidth="1"/>
    <col min="10" max="10" width="8.75390625" style="77" customWidth="1"/>
    <col min="11" max="11" width="10.00390625" style="77" customWidth="1"/>
    <col min="12" max="12" width="7.25390625" style="77" hidden="1" customWidth="1"/>
    <col min="13" max="13" width="4.50390625" style="1" customWidth="1"/>
    <col min="14" max="14" width="8.00390625" style="1" customWidth="1"/>
    <col min="15" max="15" width="11.125" style="1" customWidth="1"/>
    <col min="16" max="16" width="12.25390625" style="1" hidden="1" customWidth="1"/>
    <col min="17" max="17" width="7.375" style="1" customWidth="1"/>
    <col min="18" max="18" width="7.25390625" style="1" customWidth="1"/>
    <col min="19" max="19" width="6.50390625" style="1" customWidth="1"/>
    <col min="20" max="20" width="7.50390625" style="1" customWidth="1"/>
    <col min="21" max="21" width="7.50390625" style="3" customWidth="1"/>
    <col min="22" max="22" width="8.375" style="3" customWidth="1"/>
    <col min="23" max="24" width="8.875" style="1" customWidth="1"/>
    <col min="25" max="25" width="8.875" style="3" customWidth="1"/>
    <col min="26" max="30" width="0" style="0" hidden="1" customWidth="1"/>
  </cols>
  <sheetData>
    <row r="1" spans="2:19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5" s="19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5" s="19" customFormat="1" ht="15.75" customHeight="1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22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3" t="s">
        <v>16</v>
      </c>
      <c r="M4" s="24"/>
      <c r="N4" s="13"/>
      <c r="O4" s="25"/>
      <c r="P4" s="26"/>
      <c r="Q4" s="16" t="s">
        <v>17</v>
      </c>
      <c r="R4" s="16"/>
      <c r="S4" s="16" t="s">
        <v>18</v>
      </c>
      <c r="T4" s="16"/>
      <c r="U4" s="17"/>
      <c r="V4" s="17"/>
      <c r="W4" s="27"/>
      <c r="X4" s="27"/>
      <c r="Y4" s="18"/>
    </row>
    <row r="5" spans="1:25" s="19" customFormat="1" ht="29.25" customHeight="1">
      <c r="A5" s="4"/>
      <c r="B5" s="5"/>
      <c r="C5" s="20"/>
      <c r="D5" s="21"/>
      <c r="E5" s="21"/>
      <c r="F5" s="21"/>
      <c r="G5" s="28"/>
      <c r="H5" s="21"/>
      <c r="I5" s="21"/>
      <c r="J5" s="21"/>
      <c r="K5" s="21"/>
      <c r="L5" s="29"/>
      <c r="M5" s="30"/>
      <c r="N5" s="13"/>
      <c r="O5" s="31"/>
      <c r="P5" s="32"/>
      <c r="Q5" s="27" t="s">
        <v>19</v>
      </c>
      <c r="R5" s="33" t="s">
        <v>20</v>
      </c>
      <c r="S5" s="27" t="s">
        <v>21</v>
      </c>
      <c r="T5" s="33" t="s">
        <v>20</v>
      </c>
      <c r="U5" s="34" t="s">
        <v>19</v>
      </c>
      <c r="V5" s="35" t="s">
        <v>20</v>
      </c>
      <c r="W5" s="27">
        <v>2014</v>
      </c>
      <c r="X5" s="27">
        <v>2015</v>
      </c>
      <c r="Y5" s="18"/>
    </row>
    <row r="6" spans="1:26" s="51" customFormat="1" ht="45" customHeight="1">
      <c r="A6" s="36">
        <v>1</v>
      </c>
      <c r="B6" s="37" t="s">
        <v>22</v>
      </c>
      <c r="C6" s="38">
        <v>191.83</v>
      </c>
      <c r="D6" s="39">
        <f>C6/W6*100</f>
        <v>15.595934959349595</v>
      </c>
      <c r="E6" s="40">
        <v>93</v>
      </c>
      <c r="F6" s="39">
        <f aca="true" t="shared" si="0" ref="F6:F23">C6*E6/100</f>
        <v>178.4019</v>
      </c>
      <c r="G6" s="41">
        <v>1230</v>
      </c>
      <c r="H6" s="42">
        <v>182.66</v>
      </c>
      <c r="I6" s="43">
        <f aca="true" t="shared" si="1" ref="I6:I26">H6/X6*100</f>
        <v>15.221666666666668</v>
      </c>
      <c r="J6" s="44">
        <v>93.15</v>
      </c>
      <c r="K6" s="39">
        <f aca="true" t="shared" si="2" ref="K6:K23">H6*J6/100</f>
        <v>170.14779000000001</v>
      </c>
      <c r="L6" s="41">
        <v>1200</v>
      </c>
      <c r="M6" s="45">
        <f>RANK(I6,I6:I23)</f>
        <v>10</v>
      </c>
      <c r="N6" s="46">
        <f>((K6-F6))*19/10</f>
        <v>-15.682808999999995</v>
      </c>
      <c r="O6" s="47">
        <v>500</v>
      </c>
      <c r="P6" s="48"/>
      <c r="Q6" s="49">
        <f>'[1]осем'!M7</f>
        <v>544</v>
      </c>
      <c r="R6" s="49">
        <f>'[1]осем'!D7</f>
        <v>5</v>
      </c>
      <c r="S6" s="49">
        <f>'[1]осем'!N7</f>
        <v>186</v>
      </c>
      <c r="T6" s="49">
        <f>'[1]осем'!E7</f>
        <v>0</v>
      </c>
      <c r="U6" s="50">
        <f>'[1]осем'!T7</f>
        <v>506</v>
      </c>
      <c r="V6" s="50">
        <f>'[1]осем'!H7+'[1]осем'!I7</f>
        <v>7</v>
      </c>
      <c r="W6" s="36">
        <v>1230</v>
      </c>
      <c r="X6" s="36">
        <v>1200</v>
      </c>
      <c r="Y6" s="3"/>
      <c r="Z6" s="51" t="s">
        <v>23</v>
      </c>
    </row>
    <row r="7" spans="1:24" ht="45" customHeight="1">
      <c r="A7" s="36">
        <v>2</v>
      </c>
      <c r="B7" s="37" t="s">
        <v>24</v>
      </c>
      <c r="C7" s="38">
        <v>92</v>
      </c>
      <c r="D7" s="39">
        <f aca="true" t="shared" si="3" ref="D7:D26">C7/W7*100</f>
        <v>14.307931570762053</v>
      </c>
      <c r="E7" s="40">
        <v>92</v>
      </c>
      <c r="F7" s="39">
        <f t="shared" si="0"/>
        <v>84.64</v>
      </c>
      <c r="G7" s="41">
        <v>643</v>
      </c>
      <c r="H7" s="42">
        <v>85.77</v>
      </c>
      <c r="I7" s="43">
        <f t="shared" si="1"/>
        <v>13.297674418604648</v>
      </c>
      <c r="J7" s="44">
        <v>95.76</v>
      </c>
      <c r="K7" s="39">
        <f t="shared" si="2"/>
        <v>82.133352</v>
      </c>
      <c r="L7" s="41">
        <v>645</v>
      </c>
      <c r="M7" s="45">
        <f>RANK(I7,I6:I23)</f>
        <v>15</v>
      </c>
      <c r="N7" s="46">
        <f aca="true" t="shared" si="4" ref="N7:N24">((K7-F7))*19/10</f>
        <v>-4.762631199999997</v>
      </c>
      <c r="O7" s="47">
        <v>250</v>
      </c>
      <c r="P7" s="48"/>
      <c r="Q7" s="49">
        <f>'[1]осем'!M8</f>
        <v>251</v>
      </c>
      <c r="R7" s="49">
        <f>'[1]осем'!D8</f>
        <v>0</v>
      </c>
      <c r="S7" s="49">
        <f>'[1]осем'!N8</f>
        <v>120</v>
      </c>
      <c r="T7" s="49">
        <f>'[1]осем'!E8</f>
        <v>0</v>
      </c>
      <c r="U7" s="50">
        <f>'[1]осем'!T8</f>
        <v>274</v>
      </c>
      <c r="V7" s="50">
        <f>'[1]осем'!H8+'[1]осем'!I8</f>
        <v>0</v>
      </c>
      <c r="W7" s="36">
        <v>643</v>
      </c>
      <c r="X7" s="36">
        <v>645</v>
      </c>
    </row>
    <row r="8" spans="1:26" s="57" customFormat="1" ht="45" customHeight="1">
      <c r="A8" s="52">
        <v>3</v>
      </c>
      <c r="B8" s="53" t="s">
        <v>25</v>
      </c>
      <c r="C8" s="38">
        <v>154.4</v>
      </c>
      <c r="D8" s="39">
        <f t="shared" si="3"/>
        <v>19.3</v>
      </c>
      <c r="E8" s="40">
        <v>98</v>
      </c>
      <c r="F8" s="39">
        <f t="shared" si="0"/>
        <v>151.312</v>
      </c>
      <c r="G8" s="41">
        <v>800</v>
      </c>
      <c r="H8" s="42">
        <v>152</v>
      </c>
      <c r="I8" s="43">
        <f t="shared" si="1"/>
        <v>19</v>
      </c>
      <c r="J8" s="54">
        <v>98</v>
      </c>
      <c r="K8" s="39">
        <f t="shared" si="2"/>
        <v>148.96</v>
      </c>
      <c r="L8" s="41">
        <v>800</v>
      </c>
      <c r="M8" s="45">
        <f>RANK(I8,I6:I23)</f>
        <v>2</v>
      </c>
      <c r="N8" s="46">
        <f t="shared" si="4"/>
        <v>-4.468800000000007</v>
      </c>
      <c r="O8" s="47">
        <v>744</v>
      </c>
      <c r="P8" s="55" t="s">
        <v>23</v>
      </c>
      <c r="Q8" s="49">
        <f>'[1]осем'!M9</f>
        <v>436</v>
      </c>
      <c r="R8" s="49">
        <f>'[1]осем'!D9</f>
        <v>4</v>
      </c>
      <c r="S8" s="49">
        <f>'[1]осем'!N9</f>
        <v>156</v>
      </c>
      <c r="T8" s="49">
        <f>'[1]осем'!E9</f>
        <v>1</v>
      </c>
      <c r="U8" s="50">
        <f>'[1]осем'!T9</f>
        <v>499</v>
      </c>
      <c r="V8" s="50">
        <f>'[1]осем'!H9+'[1]осем'!I9</f>
        <v>3</v>
      </c>
      <c r="W8" s="52">
        <v>800</v>
      </c>
      <c r="X8" s="52">
        <v>800</v>
      </c>
      <c r="Y8" s="56"/>
      <c r="Z8" s="56" t="s">
        <v>26</v>
      </c>
    </row>
    <row r="9" spans="1:26" ht="45" customHeight="1">
      <c r="A9" s="36">
        <v>4</v>
      </c>
      <c r="B9" s="58" t="s">
        <v>27</v>
      </c>
      <c r="C9" s="38">
        <v>37.92</v>
      </c>
      <c r="D9" s="39">
        <f t="shared" si="3"/>
        <v>14.870588235294118</v>
      </c>
      <c r="E9" s="40">
        <v>99</v>
      </c>
      <c r="F9" s="39">
        <f t="shared" si="0"/>
        <v>37.540800000000004</v>
      </c>
      <c r="G9" s="41">
        <v>255</v>
      </c>
      <c r="H9" s="42">
        <v>33.77</v>
      </c>
      <c r="I9" s="43">
        <f t="shared" si="1"/>
        <v>13.243137254901963</v>
      </c>
      <c r="J9" s="44">
        <v>99</v>
      </c>
      <c r="K9" s="39">
        <f t="shared" si="2"/>
        <v>33.432300000000005</v>
      </c>
      <c r="L9" s="41">
        <v>255</v>
      </c>
      <c r="M9" s="45">
        <f>RANK(I9,I6:I23)</f>
        <v>16</v>
      </c>
      <c r="N9" s="46">
        <f t="shared" si="4"/>
        <v>-7.80615</v>
      </c>
      <c r="O9" s="47">
        <v>210</v>
      </c>
      <c r="P9" s="48" t="s">
        <v>28</v>
      </c>
      <c r="Q9" s="49">
        <f>'[1]осем'!M10</f>
        <v>173</v>
      </c>
      <c r="R9" s="49">
        <f>'[1]осем'!D10</f>
        <v>4</v>
      </c>
      <c r="S9" s="49">
        <f>'[1]осем'!N10</f>
        <v>30</v>
      </c>
      <c r="T9" s="49">
        <f>'[1]осем'!E10</f>
        <v>0</v>
      </c>
      <c r="U9" s="50">
        <f>'[1]осем'!T10</f>
        <v>100</v>
      </c>
      <c r="V9" s="50">
        <f>'[1]осем'!H10+'[1]осем'!I10</f>
        <v>3</v>
      </c>
      <c r="W9" s="36">
        <v>255</v>
      </c>
      <c r="X9" s="36">
        <v>255</v>
      </c>
      <c r="Z9" t="s">
        <v>29</v>
      </c>
    </row>
    <row r="10" spans="1:27" s="57" customFormat="1" ht="45" customHeight="1">
      <c r="A10" s="52">
        <v>5</v>
      </c>
      <c r="B10" s="53" t="s">
        <v>30</v>
      </c>
      <c r="C10" s="38">
        <v>72.79</v>
      </c>
      <c r="D10" s="39">
        <f t="shared" si="3"/>
        <v>14.413861386138615</v>
      </c>
      <c r="E10" s="40">
        <v>93</v>
      </c>
      <c r="F10" s="39">
        <f t="shared" si="0"/>
        <v>67.6947</v>
      </c>
      <c r="G10" s="41">
        <v>505</v>
      </c>
      <c r="H10" s="42">
        <v>76.59</v>
      </c>
      <c r="I10" s="43">
        <f t="shared" si="1"/>
        <v>17.020000000000003</v>
      </c>
      <c r="J10" s="54">
        <v>93</v>
      </c>
      <c r="K10" s="39">
        <f t="shared" si="2"/>
        <v>71.2287</v>
      </c>
      <c r="L10" s="41">
        <v>450</v>
      </c>
      <c r="M10" s="45">
        <f>RANK(I10,I6:I23)</f>
        <v>6</v>
      </c>
      <c r="N10" s="46">
        <f t="shared" si="4"/>
        <v>6.7146000000000114</v>
      </c>
      <c r="O10" s="47">
        <v>691</v>
      </c>
      <c r="P10" s="55" t="s">
        <v>31</v>
      </c>
      <c r="Q10" s="49">
        <f>'[1]осем'!M11</f>
        <v>226</v>
      </c>
      <c r="R10" s="49">
        <f>'[1]осем'!D11</f>
        <v>5</v>
      </c>
      <c r="S10" s="49">
        <f>'[1]осем'!N11</f>
        <v>143</v>
      </c>
      <c r="T10" s="49">
        <f>'[1]осем'!E11</f>
        <v>2</v>
      </c>
      <c r="U10" s="50">
        <f>'[1]осем'!T11</f>
        <v>292</v>
      </c>
      <c r="V10" s="50">
        <f>'[1]осем'!H11+'[1]осем'!I11</f>
        <v>2</v>
      </c>
      <c r="W10" s="52">
        <v>505</v>
      </c>
      <c r="X10" s="52">
        <v>450</v>
      </c>
      <c r="Y10" s="56"/>
      <c r="Z10" s="57" t="s">
        <v>29</v>
      </c>
      <c r="AA10" s="57" t="s">
        <v>32</v>
      </c>
    </row>
    <row r="11" spans="1:27" s="57" customFormat="1" ht="45" customHeight="1">
      <c r="A11" s="52">
        <v>6</v>
      </c>
      <c r="B11" s="59" t="s">
        <v>33</v>
      </c>
      <c r="C11" s="38">
        <v>57</v>
      </c>
      <c r="D11" s="39">
        <f t="shared" si="3"/>
        <v>17.53846153846154</v>
      </c>
      <c r="E11" s="40">
        <v>91</v>
      </c>
      <c r="F11" s="39">
        <f t="shared" si="0"/>
        <v>51.87</v>
      </c>
      <c r="G11" s="41">
        <v>325</v>
      </c>
      <c r="H11" s="42">
        <v>51.5</v>
      </c>
      <c r="I11" s="43">
        <f t="shared" si="1"/>
        <v>15.846153846153847</v>
      </c>
      <c r="J11" s="44">
        <v>90</v>
      </c>
      <c r="K11" s="39">
        <f>H11*J11/100</f>
        <v>46.35</v>
      </c>
      <c r="L11" s="41">
        <v>325</v>
      </c>
      <c r="M11" s="45">
        <f>RANK(I11,I6:I23)</f>
        <v>9</v>
      </c>
      <c r="N11" s="46">
        <f t="shared" si="4"/>
        <v>-10.487999999999992</v>
      </c>
      <c r="O11" s="47">
        <v>435</v>
      </c>
      <c r="P11" s="55" t="s">
        <v>34</v>
      </c>
      <c r="Q11" s="49">
        <f>'[1]осем'!M12</f>
        <v>125</v>
      </c>
      <c r="R11" s="49">
        <f>'[1]осем'!D12</f>
        <v>10</v>
      </c>
      <c r="S11" s="49">
        <f>'[1]осем'!N12</f>
        <v>88</v>
      </c>
      <c r="T11" s="49">
        <f>'[1]осем'!E12</f>
        <v>4</v>
      </c>
      <c r="U11" s="50">
        <f>'[1]осем'!T12</f>
        <v>113</v>
      </c>
      <c r="V11" s="50">
        <f>'[1]осем'!H12+'[1]осем'!I12</f>
        <v>5</v>
      </c>
      <c r="W11" s="52">
        <v>325</v>
      </c>
      <c r="X11" s="52">
        <v>325</v>
      </c>
      <c r="Y11" s="56"/>
      <c r="Z11" s="57" t="s">
        <v>29</v>
      </c>
      <c r="AA11" s="57" t="s">
        <v>32</v>
      </c>
    </row>
    <row r="12" spans="1:26" s="57" customFormat="1" ht="45" customHeight="1">
      <c r="A12" s="52">
        <v>7</v>
      </c>
      <c r="B12" s="53" t="s">
        <v>35</v>
      </c>
      <c r="C12" s="38">
        <v>40.6</v>
      </c>
      <c r="D12" s="39">
        <f t="shared" si="3"/>
        <v>18.371040723981903</v>
      </c>
      <c r="E12" s="40">
        <v>96</v>
      </c>
      <c r="F12" s="39">
        <f t="shared" si="0"/>
        <v>38.976000000000006</v>
      </c>
      <c r="G12" s="41">
        <v>221</v>
      </c>
      <c r="H12" s="42">
        <v>37.6</v>
      </c>
      <c r="I12" s="43">
        <f t="shared" si="1"/>
        <v>17.013574660633484</v>
      </c>
      <c r="J12" s="54">
        <v>96</v>
      </c>
      <c r="K12" s="39">
        <f t="shared" si="2"/>
        <v>36.096000000000004</v>
      </c>
      <c r="L12" s="41">
        <v>221</v>
      </c>
      <c r="M12" s="45">
        <f>RANK(I12,I6:I23)</f>
        <v>7</v>
      </c>
      <c r="N12" s="46">
        <f t="shared" si="4"/>
        <v>-5.472000000000005</v>
      </c>
      <c r="O12" s="47">
        <v>250</v>
      </c>
      <c r="P12" s="55" t="s">
        <v>36</v>
      </c>
      <c r="Q12" s="49">
        <f>'[1]осем'!M13</f>
        <v>103</v>
      </c>
      <c r="R12" s="49">
        <f>'[1]осем'!D13</f>
        <v>1</v>
      </c>
      <c r="S12" s="49">
        <f>'[1]осем'!N13</f>
        <v>37</v>
      </c>
      <c r="T12" s="49">
        <f>'[1]осем'!E13</f>
        <v>2</v>
      </c>
      <c r="U12" s="50">
        <f>'[1]осем'!T13</f>
        <v>107</v>
      </c>
      <c r="V12" s="50">
        <f>'[1]осем'!H13+'[1]осем'!I13</f>
        <v>12</v>
      </c>
      <c r="W12" s="52">
        <v>221</v>
      </c>
      <c r="X12" s="52">
        <v>221</v>
      </c>
      <c r="Y12" s="56"/>
      <c r="Z12" s="57" t="s">
        <v>36</v>
      </c>
    </row>
    <row r="13" spans="1:27" ht="45" customHeight="1">
      <c r="A13" s="36">
        <v>8</v>
      </c>
      <c r="B13" s="53" t="s">
        <v>37</v>
      </c>
      <c r="C13" s="38">
        <v>104.52</v>
      </c>
      <c r="D13" s="39">
        <f t="shared" si="3"/>
        <v>14.93142857142857</v>
      </c>
      <c r="E13" s="40">
        <v>99</v>
      </c>
      <c r="F13" s="39">
        <f t="shared" si="0"/>
        <v>103.4748</v>
      </c>
      <c r="G13" s="41">
        <v>700</v>
      </c>
      <c r="H13" s="42">
        <v>104.19</v>
      </c>
      <c r="I13" s="43">
        <f t="shared" si="1"/>
        <v>14.884285714285713</v>
      </c>
      <c r="J13" s="54">
        <v>99</v>
      </c>
      <c r="K13" s="39">
        <f t="shared" si="2"/>
        <v>103.1481</v>
      </c>
      <c r="L13" s="41">
        <v>700</v>
      </c>
      <c r="M13" s="45">
        <f>RANK(I13,I6:I23)</f>
        <v>11</v>
      </c>
      <c r="N13" s="46">
        <f t="shared" si="4"/>
        <v>-0.6207300000000047</v>
      </c>
      <c r="O13" s="47">
        <v>914</v>
      </c>
      <c r="P13" s="55" t="s">
        <v>38</v>
      </c>
      <c r="Q13" s="49">
        <f>'[1]осем'!M14</f>
        <v>358</v>
      </c>
      <c r="R13" s="49">
        <f>'[1]осем'!D14</f>
        <v>4</v>
      </c>
      <c r="S13" s="49">
        <f>'[1]осем'!N14</f>
        <v>256</v>
      </c>
      <c r="T13" s="49">
        <f>'[1]осем'!E14</f>
        <v>1</v>
      </c>
      <c r="U13" s="50">
        <f>'[1]осем'!T14</f>
        <v>557</v>
      </c>
      <c r="V13" s="50">
        <f>'[1]осем'!H14+'[1]осем'!I14</f>
        <v>4</v>
      </c>
      <c r="W13" s="36">
        <v>700</v>
      </c>
      <c r="X13" s="36">
        <v>700</v>
      </c>
      <c r="Z13" t="s">
        <v>39</v>
      </c>
      <c r="AA13" t="s">
        <v>28</v>
      </c>
    </row>
    <row r="14" spans="1:26" s="57" customFormat="1" ht="45" customHeight="1">
      <c r="A14" s="52">
        <v>9</v>
      </c>
      <c r="B14" s="53" t="s">
        <v>40</v>
      </c>
      <c r="C14" s="38">
        <v>43</v>
      </c>
      <c r="D14" s="39">
        <f t="shared" si="3"/>
        <v>13.030303030303031</v>
      </c>
      <c r="E14" s="40">
        <v>88</v>
      </c>
      <c r="F14" s="39">
        <f t="shared" si="0"/>
        <v>37.84</v>
      </c>
      <c r="G14" s="41">
        <v>330</v>
      </c>
      <c r="H14" s="42">
        <v>41.76</v>
      </c>
      <c r="I14" s="43">
        <f t="shared" si="1"/>
        <v>14.399999999999999</v>
      </c>
      <c r="J14" s="54">
        <v>88</v>
      </c>
      <c r="K14" s="39">
        <f t="shared" si="2"/>
        <v>36.748799999999996</v>
      </c>
      <c r="L14" s="41">
        <v>290</v>
      </c>
      <c r="M14" s="45">
        <f>RANK(I14,I6:I23)</f>
        <v>13</v>
      </c>
      <c r="N14" s="46">
        <f t="shared" si="4"/>
        <v>-2.0732800000000147</v>
      </c>
      <c r="O14" s="47">
        <v>480</v>
      </c>
      <c r="P14" s="48" t="s">
        <v>41</v>
      </c>
      <c r="Q14" s="49">
        <f>'[1]осем'!M15</f>
        <v>57</v>
      </c>
      <c r="R14" s="49">
        <f>'[1]осем'!D15</f>
        <v>4</v>
      </c>
      <c r="S14" s="49">
        <f>'[1]осем'!N15</f>
        <v>38</v>
      </c>
      <c r="T14" s="49">
        <f>'[1]осем'!E15</f>
        <v>0</v>
      </c>
      <c r="U14" s="50">
        <f>'[1]осем'!T15</f>
        <v>81</v>
      </c>
      <c r="V14" s="50">
        <f>'[1]осем'!H15+'[1]осем'!I15</f>
        <v>2</v>
      </c>
      <c r="W14" s="52">
        <v>330</v>
      </c>
      <c r="X14" s="52">
        <v>290</v>
      </c>
      <c r="Y14" s="56"/>
      <c r="Z14" s="57" t="s">
        <v>42</v>
      </c>
    </row>
    <row r="15" spans="1:26" s="57" customFormat="1" ht="45" customHeight="1">
      <c r="A15" s="52">
        <v>10</v>
      </c>
      <c r="B15" s="53" t="s">
        <v>43</v>
      </c>
      <c r="C15" s="38">
        <v>44</v>
      </c>
      <c r="D15" s="39">
        <f t="shared" si="3"/>
        <v>17.254901960784313</v>
      </c>
      <c r="E15" s="40">
        <v>94</v>
      </c>
      <c r="F15" s="39">
        <f t="shared" si="0"/>
        <v>41.36</v>
      </c>
      <c r="G15" s="41">
        <v>255</v>
      </c>
      <c r="H15" s="42">
        <v>52</v>
      </c>
      <c r="I15" s="43">
        <f t="shared" si="1"/>
        <v>17.627118644067796</v>
      </c>
      <c r="J15" s="54">
        <v>90</v>
      </c>
      <c r="K15" s="39">
        <f t="shared" si="2"/>
        <v>46.8</v>
      </c>
      <c r="L15" s="41">
        <v>295</v>
      </c>
      <c r="M15" s="45">
        <f>RANK(I15,I6:I23)</f>
        <v>4</v>
      </c>
      <c r="N15" s="46">
        <f t="shared" si="4"/>
        <v>10.335999999999995</v>
      </c>
      <c r="O15" s="47">
        <v>270</v>
      </c>
      <c r="P15" s="48" t="s">
        <v>23</v>
      </c>
      <c r="Q15" s="49">
        <f>'[1]осем'!M16</f>
        <v>133</v>
      </c>
      <c r="R15" s="49">
        <f>'[1]осем'!D16</f>
        <v>4</v>
      </c>
      <c r="S15" s="49">
        <f>'[1]осем'!N16</f>
        <v>22</v>
      </c>
      <c r="T15" s="49">
        <f>'[1]осем'!E16</f>
        <v>2</v>
      </c>
      <c r="U15" s="50">
        <f>'[1]осем'!T16</f>
        <v>275</v>
      </c>
      <c r="V15" s="50">
        <f>'[1]осем'!H16+'[1]осем'!I16</f>
        <v>7</v>
      </c>
      <c r="W15" s="52">
        <v>255</v>
      </c>
      <c r="X15" s="52">
        <v>295</v>
      </c>
      <c r="Y15" s="56"/>
      <c r="Z15" s="57" t="s">
        <v>44</v>
      </c>
    </row>
    <row r="16" spans="1:26" s="57" customFormat="1" ht="45" customHeight="1">
      <c r="A16" s="52">
        <v>11</v>
      </c>
      <c r="B16" s="53" t="s">
        <v>45</v>
      </c>
      <c r="C16" s="38">
        <v>80.23</v>
      </c>
      <c r="D16" s="39">
        <f t="shared" si="3"/>
        <v>17.441304347826087</v>
      </c>
      <c r="E16" s="40">
        <v>87</v>
      </c>
      <c r="F16" s="39">
        <f t="shared" si="0"/>
        <v>69.8001</v>
      </c>
      <c r="G16" s="41">
        <v>460</v>
      </c>
      <c r="H16" s="42">
        <v>81.2</v>
      </c>
      <c r="I16" s="43">
        <f t="shared" si="1"/>
        <v>17.652173913043477</v>
      </c>
      <c r="J16" s="54">
        <v>96</v>
      </c>
      <c r="K16" s="39">
        <f t="shared" si="2"/>
        <v>77.95200000000001</v>
      </c>
      <c r="L16" s="41">
        <v>460</v>
      </c>
      <c r="M16" s="45">
        <f>RANK(I16,I6:I23)</f>
        <v>3</v>
      </c>
      <c r="N16" s="46">
        <f t="shared" si="4"/>
        <v>15.488610000000023</v>
      </c>
      <c r="O16" s="47">
        <v>255</v>
      </c>
      <c r="P16" s="48" t="s">
        <v>23</v>
      </c>
      <c r="Q16" s="49">
        <f>'[1]осем'!M17</f>
        <v>347</v>
      </c>
      <c r="R16" s="49">
        <f>'[1]осем'!D17</f>
        <v>18</v>
      </c>
      <c r="S16" s="49">
        <f>'[1]осем'!N17</f>
        <v>106</v>
      </c>
      <c r="T16" s="49">
        <f>'[1]осем'!E17</f>
        <v>0</v>
      </c>
      <c r="U16" s="50">
        <f>'[1]осем'!T17</f>
        <v>247</v>
      </c>
      <c r="V16" s="50">
        <f>'[1]осем'!H17+'[1]осем'!I17</f>
        <v>15</v>
      </c>
      <c r="W16" s="52">
        <v>460</v>
      </c>
      <c r="X16" s="52">
        <v>460</v>
      </c>
      <c r="Y16" s="56"/>
      <c r="Z16" s="57" t="s">
        <v>28</v>
      </c>
    </row>
    <row r="17" spans="1:27" s="57" customFormat="1" ht="45" customHeight="1">
      <c r="A17" s="52">
        <v>12</v>
      </c>
      <c r="B17" s="59" t="s">
        <v>46</v>
      </c>
      <c r="C17" s="38">
        <v>98.6</v>
      </c>
      <c r="D17" s="39">
        <f t="shared" si="3"/>
        <v>17</v>
      </c>
      <c r="E17" s="40">
        <v>91</v>
      </c>
      <c r="F17" s="39">
        <f t="shared" si="0"/>
        <v>89.726</v>
      </c>
      <c r="G17" s="41">
        <v>580</v>
      </c>
      <c r="H17" s="42">
        <v>94.53</v>
      </c>
      <c r="I17" s="43">
        <f t="shared" si="1"/>
        <v>16.15897435897436</v>
      </c>
      <c r="J17" s="54">
        <v>90</v>
      </c>
      <c r="K17" s="39">
        <f t="shared" si="2"/>
        <v>85.07700000000001</v>
      </c>
      <c r="L17" s="41">
        <v>585</v>
      </c>
      <c r="M17" s="45">
        <f>RANK(I17,I6:I23)</f>
        <v>8</v>
      </c>
      <c r="N17" s="46">
        <f t="shared" si="4"/>
        <v>-8.833099999999975</v>
      </c>
      <c r="O17" s="47">
        <v>632</v>
      </c>
      <c r="P17" s="55" t="s">
        <v>28</v>
      </c>
      <c r="Q17" s="49">
        <f>'[1]осем'!M18</f>
        <v>276</v>
      </c>
      <c r="R17" s="49">
        <f>'[1]осем'!D18</f>
        <v>0</v>
      </c>
      <c r="S17" s="49">
        <f>'[1]осем'!N18</f>
        <v>75</v>
      </c>
      <c r="T17" s="49">
        <f>'[1]осем'!E18</f>
        <v>0</v>
      </c>
      <c r="U17" s="50">
        <f>'[1]осем'!T18</f>
        <v>294</v>
      </c>
      <c r="V17" s="50">
        <f>'[1]осем'!H18+'[1]осем'!I18</f>
        <v>6</v>
      </c>
      <c r="W17" s="52">
        <v>580</v>
      </c>
      <c r="X17" s="52">
        <v>585</v>
      </c>
      <c r="Y17" s="56"/>
      <c r="Z17" s="57" t="s">
        <v>44</v>
      </c>
      <c r="AA17" s="57" t="s">
        <v>47</v>
      </c>
    </row>
    <row r="18" spans="1:27" s="57" customFormat="1" ht="45" customHeight="1">
      <c r="A18" s="52">
        <v>13</v>
      </c>
      <c r="B18" s="53" t="s">
        <v>48</v>
      </c>
      <c r="C18" s="38">
        <v>20.7</v>
      </c>
      <c r="D18" s="39">
        <f t="shared" si="3"/>
        <v>18.648648648648646</v>
      </c>
      <c r="E18" s="40">
        <v>92</v>
      </c>
      <c r="F18" s="39">
        <f t="shared" si="0"/>
        <v>19.043999999999997</v>
      </c>
      <c r="G18" s="41">
        <v>111</v>
      </c>
      <c r="H18" s="42">
        <v>26</v>
      </c>
      <c r="I18" s="43">
        <f t="shared" si="1"/>
        <v>23.423423423423422</v>
      </c>
      <c r="J18" s="54">
        <v>92</v>
      </c>
      <c r="K18" s="39">
        <f t="shared" si="2"/>
        <v>23.92</v>
      </c>
      <c r="L18" s="41">
        <v>111</v>
      </c>
      <c r="M18" s="45">
        <f>RANK(I18,I6:I23)</f>
        <v>1</v>
      </c>
      <c r="N18" s="46">
        <f t="shared" si="4"/>
        <v>9.264400000000009</v>
      </c>
      <c r="O18" s="47">
        <v>220</v>
      </c>
      <c r="P18" s="55" t="s">
        <v>23</v>
      </c>
      <c r="Q18" s="49">
        <f>'[1]осем'!M19</f>
        <v>88</v>
      </c>
      <c r="R18" s="49">
        <f>'[1]осем'!D19</f>
        <v>1</v>
      </c>
      <c r="S18" s="49">
        <f>'[1]осем'!N19</f>
        <v>17</v>
      </c>
      <c r="T18" s="49">
        <f>'[1]осем'!E19</f>
        <v>0</v>
      </c>
      <c r="U18" s="50">
        <f>'[1]осем'!T19</f>
        <v>85</v>
      </c>
      <c r="V18" s="50">
        <f>'[1]осем'!H19+'[1]осем'!I19</f>
        <v>1</v>
      </c>
      <c r="W18" s="52">
        <v>111</v>
      </c>
      <c r="X18" s="52">
        <v>111</v>
      </c>
      <c r="Y18" s="56"/>
      <c r="Z18" s="57" t="s">
        <v>36</v>
      </c>
      <c r="AA18" s="57" t="s">
        <v>47</v>
      </c>
    </row>
    <row r="19" spans="1:26" s="57" customFormat="1" ht="45" customHeight="1">
      <c r="A19" s="52">
        <v>14</v>
      </c>
      <c r="B19" s="53" t="s">
        <v>49</v>
      </c>
      <c r="C19" s="38">
        <v>38.43</v>
      </c>
      <c r="D19" s="39">
        <f t="shared" si="3"/>
        <v>13.823741007194245</v>
      </c>
      <c r="E19" s="40">
        <v>95</v>
      </c>
      <c r="F19" s="39">
        <f t="shared" si="0"/>
        <v>36.5085</v>
      </c>
      <c r="G19" s="41">
        <v>278</v>
      </c>
      <c r="H19" s="42">
        <v>50.55</v>
      </c>
      <c r="I19" s="43">
        <f>H19/X19*100</f>
        <v>17.31164383561644</v>
      </c>
      <c r="J19" s="54">
        <v>95</v>
      </c>
      <c r="K19" s="39">
        <f t="shared" si="2"/>
        <v>48.0225</v>
      </c>
      <c r="L19" s="41">
        <v>292</v>
      </c>
      <c r="M19" s="45">
        <f>RANK(I19,I6:I23)</f>
        <v>5</v>
      </c>
      <c r="N19" s="46">
        <f t="shared" si="4"/>
        <v>21.876600000000003</v>
      </c>
      <c r="O19" s="47">
        <v>460</v>
      </c>
      <c r="P19" s="55" t="s">
        <v>50</v>
      </c>
      <c r="Q19" s="49">
        <f>'[1]осем'!M20</f>
        <v>121</v>
      </c>
      <c r="R19" s="49">
        <f>'[1]осем'!D20</f>
        <v>0</v>
      </c>
      <c r="S19" s="49">
        <f>'[1]осем'!N20</f>
        <v>51</v>
      </c>
      <c r="T19" s="49">
        <f>'[1]осем'!E20</f>
        <v>0</v>
      </c>
      <c r="U19" s="50">
        <f>'[1]осем'!T20</f>
        <v>237</v>
      </c>
      <c r="V19" s="50">
        <f>'[1]осем'!H20+'[1]осем'!I20</f>
        <v>0</v>
      </c>
      <c r="W19" s="52">
        <v>278</v>
      </c>
      <c r="X19" s="52">
        <v>292</v>
      </c>
      <c r="Y19" s="56"/>
      <c r="Z19" s="57" t="s">
        <v>41</v>
      </c>
    </row>
    <row r="20" spans="1:26" ht="45" customHeight="1">
      <c r="A20" s="36">
        <v>15</v>
      </c>
      <c r="B20" s="53" t="s">
        <v>51</v>
      </c>
      <c r="C20" s="38">
        <v>28.8</v>
      </c>
      <c r="D20" s="39">
        <f t="shared" si="3"/>
        <v>14.25742574257426</v>
      </c>
      <c r="E20" s="40">
        <v>90</v>
      </c>
      <c r="F20" s="39">
        <f t="shared" si="0"/>
        <v>25.92</v>
      </c>
      <c r="G20" s="41">
        <v>202</v>
      </c>
      <c r="H20" s="42">
        <v>18.5</v>
      </c>
      <c r="I20" s="43">
        <f t="shared" si="1"/>
        <v>12.333333333333334</v>
      </c>
      <c r="J20" s="54">
        <v>90</v>
      </c>
      <c r="K20" s="39">
        <f t="shared" si="2"/>
        <v>16.65</v>
      </c>
      <c r="L20" s="41">
        <v>150</v>
      </c>
      <c r="M20" s="45">
        <f>RANK(I20,I6:I23)</f>
        <v>17</v>
      </c>
      <c r="N20" s="46">
        <f t="shared" si="4"/>
        <v>-17.613000000000007</v>
      </c>
      <c r="O20" s="47">
        <v>172</v>
      </c>
      <c r="P20" s="55" t="s">
        <v>28</v>
      </c>
      <c r="Q20" s="49">
        <f>'[1]осем'!M21</f>
        <v>58</v>
      </c>
      <c r="R20" s="49">
        <f>'[1]осем'!D21</f>
        <v>3</v>
      </c>
      <c r="S20" s="49">
        <f>'[1]осем'!N21</f>
        <v>17</v>
      </c>
      <c r="T20" s="49">
        <f>'[1]осем'!E21</f>
        <v>0</v>
      </c>
      <c r="U20" s="50">
        <f>'[1]осем'!T21</f>
        <v>74</v>
      </c>
      <c r="V20" s="50">
        <f>'[1]осем'!H21+'[1]осем'!I21</f>
        <v>4</v>
      </c>
      <c r="W20" s="36">
        <v>202</v>
      </c>
      <c r="X20" s="36">
        <v>150</v>
      </c>
      <c r="Z20" t="s">
        <v>28</v>
      </c>
    </row>
    <row r="21" spans="1:26" ht="45" customHeight="1">
      <c r="A21" s="36">
        <v>16</v>
      </c>
      <c r="B21" s="53" t="s">
        <v>52</v>
      </c>
      <c r="C21" s="38">
        <v>47.9</v>
      </c>
      <c r="D21" s="39">
        <f t="shared" si="3"/>
        <v>14.96875</v>
      </c>
      <c r="E21" s="40">
        <v>81</v>
      </c>
      <c r="F21" s="39">
        <f t="shared" si="0"/>
        <v>38.799</v>
      </c>
      <c r="G21" s="41">
        <v>320</v>
      </c>
      <c r="H21" s="42">
        <v>38</v>
      </c>
      <c r="I21" s="43">
        <f t="shared" si="1"/>
        <v>13.571428571428571</v>
      </c>
      <c r="J21" s="54">
        <v>81</v>
      </c>
      <c r="K21" s="39">
        <f t="shared" si="2"/>
        <v>30.78</v>
      </c>
      <c r="L21" s="41">
        <v>280</v>
      </c>
      <c r="M21" s="45">
        <f>RANK(I21,I6:I23)</f>
        <v>14</v>
      </c>
      <c r="N21" s="46">
        <f t="shared" si="4"/>
        <v>-15.236099999999997</v>
      </c>
      <c r="O21" s="47">
        <v>371</v>
      </c>
      <c r="P21" s="55" t="s">
        <v>23</v>
      </c>
      <c r="Q21" s="49">
        <f>'[1]осем'!M22</f>
        <v>88</v>
      </c>
      <c r="R21" s="49">
        <f>'[1]осем'!D22</f>
        <v>6</v>
      </c>
      <c r="S21" s="49">
        <f>'[1]осем'!N22</f>
        <v>50</v>
      </c>
      <c r="T21" s="49">
        <f>'[1]осем'!E22</f>
        <v>2</v>
      </c>
      <c r="U21" s="50">
        <f>'[1]осем'!T22</f>
        <v>99</v>
      </c>
      <c r="V21" s="50">
        <f>'[1]осем'!H22+'[1]осем'!I22</f>
        <v>4</v>
      </c>
      <c r="W21" s="36">
        <v>320</v>
      </c>
      <c r="X21" s="36">
        <v>280</v>
      </c>
      <c r="Z21" t="s">
        <v>53</v>
      </c>
    </row>
    <row r="22" spans="1:27" s="57" customFormat="1" ht="45" customHeight="1">
      <c r="A22" s="52">
        <v>17</v>
      </c>
      <c r="B22" s="53" t="s">
        <v>54</v>
      </c>
      <c r="C22" s="38">
        <v>19.38</v>
      </c>
      <c r="D22" s="39">
        <f t="shared" si="3"/>
        <v>18.457142857142856</v>
      </c>
      <c r="E22" s="40">
        <v>91</v>
      </c>
      <c r="F22" s="39">
        <f t="shared" si="0"/>
        <v>17.6358</v>
      </c>
      <c r="G22" s="41">
        <v>105</v>
      </c>
      <c r="H22" s="42">
        <v>15.58</v>
      </c>
      <c r="I22" s="43">
        <f t="shared" si="1"/>
        <v>14.69811320754717</v>
      </c>
      <c r="J22" s="54">
        <v>90</v>
      </c>
      <c r="K22" s="39">
        <f t="shared" si="2"/>
        <v>14.022</v>
      </c>
      <c r="L22" s="41">
        <v>106</v>
      </c>
      <c r="M22" s="45">
        <f>RANK(I22,I6:I23)</f>
        <v>12</v>
      </c>
      <c r="N22" s="46">
        <f t="shared" si="4"/>
        <v>-6.866219999999998</v>
      </c>
      <c r="O22" s="47">
        <v>198</v>
      </c>
      <c r="P22" s="48" t="s">
        <v>28</v>
      </c>
      <c r="Q22" s="49">
        <f>'[1]осем'!M23</f>
        <v>63</v>
      </c>
      <c r="R22" s="49">
        <f>'[1]осем'!D23</f>
        <v>2</v>
      </c>
      <c r="S22" s="49">
        <f>'[1]осем'!N23</f>
        <v>13</v>
      </c>
      <c r="T22" s="49">
        <f>'[1]осем'!E23</f>
        <v>1</v>
      </c>
      <c r="U22" s="50">
        <f>'[1]осем'!T23</f>
        <v>62</v>
      </c>
      <c r="V22" s="50">
        <f>'[1]осем'!H23+'[1]осем'!I23</f>
        <v>1</v>
      </c>
      <c r="W22" s="52">
        <v>105</v>
      </c>
      <c r="X22" s="52">
        <v>106</v>
      </c>
      <c r="Y22" s="56"/>
      <c r="Z22" s="57" t="s">
        <v>23</v>
      </c>
      <c r="AA22" s="57" t="s">
        <v>28</v>
      </c>
    </row>
    <row r="23" spans="1:26" ht="45" customHeight="1">
      <c r="A23" s="36">
        <v>18</v>
      </c>
      <c r="B23" s="53" t="s">
        <v>55</v>
      </c>
      <c r="C23" s="38">
        <v>18.4</v>
      </c>
      <c r="D23" s="39">
        <f t="shared" si="3"/>
        <v>12.957746478873238</v>
      </c>
      <c r="E23" s="40">
        <v>94</v>
      </c>
      <c r="F23" s="39">
        <f t="shared" si="0"/>
        <v>17.296</v>
      </c>
      <c r="G23" s="41">
        <v>142</v>
      </c>
      <c r="H23" s="42">
        <v>14.7</v>
      </c>
      <c r="I23" s="43">
        <f t="shared" si="1"/>
        <v>12.148760330578511</v>
      </c>
      <c r="J23" s="54">
        <v>94</v>
      </c>
      <c r="K23" s="39">
        <f t="shared" si="2"/>
        <v>13.818</v>
      </c>
      <c r="L23" s="41">
        <v>121</v>
      </c>
      <c r="M23" s="45">
        <f>RANK(I23,I6:I23)</f>
        <v>18</v>
      </c>
      <c r="N23" s="46">
        <f t="shared" si="4"/>
        <v>-6.608199999999999</v>
      </c>
      <c r="O23" s="47">
        <v>180</v>
      </c>
      <c r="P23" s="55" t="s">
        <v>56</v>
      </c>
      <c r="Q23" s="49">
        <f>'[1]осем'!M24</f>
        <v>27</v>
      </c>
      <c r="R23" s="49">
        <f>'[1]осем'!D24</f>
        <v>0</v>
      </c>
      <c r="S23" s="49">
        <f>'[1]осем'!N24</f>
        <v>18</v>
      </c>
      <c r="T23" s="49">
        <f>'[1]осем'!E24</f>
        <v>0</v>
      </c>
      <c r="U23" s="50">
        <f>'[1]осем'!T24</f>
        <v>47</v>
      </c>
      <c r="V23" s="50">
        <f>'[1]осем'!H24+'[1]осем'!I24</f>
        <v>1</v>
      </c>
      <c r="W23" s="36">
        <v>142</v>
      </c>
      <c r="X23" s="36">
        <v>121</v>
      </c>
      <c r="Z23" t="s">
        <v>29</v>
      </c>
    </row>
    <row r="24" spans="1:26" ht="48.75" customHeight="1">
      <c r="A24" s="36"/>
      <c r="B24" s="60" t="s">
        <v>57</v>
      </c>
      <c r="C24" s="61">
        <f>SUM(C6:C23)</f>
        <v>1190.5000000000005</v>
      </c>
      <c r="D24" s="39">
        <f t="shared" si="3"/>
        <v>15.954167783436082</v>
      </c>
      <c r="E24" s="40">
        <f>F24/C24*100</f>
        <v>93.05666526669462</v>
      </c>
      <c r="F24" s="39">
        <f>SUM(F6:F23)</f>
        <v>1107.8396</v>
      </c>
      <c r="G24" s="62">
        <f>SUM(G6:G23)</f>
        <v>7462</v>
      </c>
      <c r="H24" s="43">
        <f>SUM(H6:H23)</f>
        <v>1156.8999999999999</v>
      </c>
      <c r="I24" s="43">
        <f t="shared" si="1"/>
        <v>15.878396925610758</v>
      </c>
      <c r="J24" s="44">
        <f>K24/H24*100</f>
        <v>93.80988348171839</v>
      </c>
      <c r="K24" s="39">
        <f>SUM(K6:K23)</f>
        <v>1085.2865419999998</v>
      </c>
      <c r="L24" s="63">
        <f>SUM(L6:L23)</f>
        <v>7286</v>
      </c>
      <c r="M24" s="36"/>
      <c r="N24" s="46">
        <f t="shared" si="4"/>
        <v>-42.85081020000037</v>
      </c>
      <c r="O24" s="64">
        <f>SUM(O6:O23)</f>
        <v>7232</v>
      </c>
      <c r="P24" s="48"/>
      <c r="Q24" s="49">
        <f aca="true" t="shared" si="5" ref="Q24:V24">SUM(Q6:Q23)</f>
        <v>3474</v>
      </c>
      <c r="R24" s="49">
        <f t="shared" si="5"/>
        <v>71</v>
      </c>
      <c r="S24" s="49">
        <f t="shared" si="5"/>
        <v>1423</v>
      </c>
      <c r="T24" s="49">
        <f t="shared" si="5"/>
        <v>15</v>
      </c>
      <c r="U24" s="49">
        <f t="shared" si="5"/>
        <v>3949</v>
      </c>
      <c r="V24" s="49">
        <f t="shared" si="5"/>
        <v>77</v>
      </c>
      <c r="W24" s="36">
        <f>SUM(W6:W23)</f>
        <v>7462</v>
      </c>
      <c r="X24" s="36">
        <f>SUM(X6:X23)</f>
        <v>7286</v>
      </c>
      <c r="Z24" t="s">
        <v>58</v>
      </c>
    </row>
    <row r="25" spans="1:26" ht="29.25" customHeight="1">
      <c r="A25" s="36"/>
      <c r="B25" s="65" t="s">
        <v>59</v>
      </c>
      <c r="C25" s="61">
        <f>'[1]КФХ'!D33</f>
        <v>211.39999999999998</v>
      </c>
      <c r="D25" s="66">
        <f t="shared" si="3"/>
        <v>13.017241379310343</v>
      </c>
      <c r="E25" s="67"/>
      <c r="F25" s="67"/>
      <c r="G25" s="67"/>
      <c r="H25" s="68">
        <f>'[1]КФХ'!G33</f>
        <v>186.00000000000003</v>
      </c>
      <c r="I25" s="68">
        <f t="shared" si="1"/>
        <v>16.2303664921466</v>
      </c>
      <c r="J25" s="69"/>
      <c r="K25" s="69"/>
      <c r="L25" s="69"/>
      <c r="M25" s="70"/>
      <c r="N25" s="70"/>
      <c r="O25" s="70"/>
      <c r="P25" s="70"/>
      <c r="Q25" s="70"/>
      <c r="R25" s="70"/>
      <c r="S25" s="70"/>
      <c r="T25" s="70"/>
      <c r="U25" s="71"/>
      <c r="V25" s="71"/>
      <c r="W25" s="72">
        <f>'[1]КФХ'!F33</f>
        <v>1624</v>
      </c>
      <c r="X25" s="36">
        <f>'[1]КФХ'!I33</f>
        <v>1146</v>
      </c>
      <c r="Z25" t="s">
        <v>60</v>
      </c>
    </row>
    <row r="26" spans="1:26" ht="33.75" customHeight="1">
      <c r="A26" s="36"/>
      <c r="B26" s="73" t="s">
        <v>61</v>
      </c>
      <c r="C26" s="61">
        <f>SUM(C24:C25)</f>
        <v>1401.9000000000005</v>
      </c>
      <c r="D26" s="39">
        <f t="shared" si="3"/>
        <v>15.429231785163994</v>
      </c>
      <c r="E26" s="67"/>
      <c r="F26" s="67"/>
      <c r="G26" s="67"/>
      <c r="H26" s="43">
        <f>SUM(H24:H25)</f>
        <v>1342.8999999999999</v>
      </c>
      <c r="I26" s="43">
        <f t="shared" si="1"/>
        <v>15.926233396584438</v>
      </c>
      <c r="J26" s="69"/>
      <c r="K26" s="69"/>
      <c r="L26" s="69"/>
      <c r="M26" s="70"/>
      <c r="N26" s="70"/>
      <c r="O26" s="70"/>
      <c r="P26" s="70"/>
      <c r="Q26" s="70"/>
      <c r="R26" s="70"/>
      <c r="S26" s="70"/>
      <c r="T26" s="70"/>
      <c r="U26" s="71"/>
      <c r="V26" s="71"/>
      <c r="W26" s="36">
        <f>SUM(W24:W25)</f>
        <v>9086</v>
      </c>
      <c r="X26" s="36">
        <f>SUM(X24:X25)</f>
        <v>8432</v>
      </c>
      <c r="Z26" t="s">
        <v>62</v>
      </c>
    </row>
    <row r="27" spans="11:26" ht="20.25">
      <c r="K27" s="69"/>
      <c r="L27" s="69"/>
      <c r="M27" s="70"/>
      <c r="N27" s="70"/>
      <c r="O27" s="70"/>
      <c r="P27" s="70"/>
      <c r="Q27" s="70"/>
      <c r="R27" s="70"/>
      <c r="S27" s="70"/>
      <c r="T27" s="70"/>
      <c r="U27" s="71"/>
      <c r="V27" s="71"/>
      <c r="W27" s="36">
        <v>2612</v>
      </c>
      <c r="X27" s="36">
        <v>2119</v>
      </c>
      <c r="Z27" t="s">
        <v>63</v>
      </c>
    </row>
    <row r="28" spans="23:26" ht="20.25">
      <c r="W28" s="36">
        <f>SUM(W26:W27)</f>
        <v>11698</v>
      </c>
      <c r="X28" s="36">
        <f>SUM(X26:X27)</f>
        <v>10551</v>
      </c>
      <c r="Z28" t="s">
        <v>64</v>
      </c>
    </row>
  </sheetData>
  <sheetProtection/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2015-07-06T05:14:35Z</dcterms:created>
  <dcterms:modified xsi:type="dcterms:W3CDTF">2015-07-06T05:15:07Z</dcterms:modified>
  <cp:category/>
  <cp:version/>
  <cp:contentType/>
  <cp:contentStatus/>
</cp:coreProperties>
</file>