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338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 refMode="R1C1"/>
</workbook>
</file>

<file path=xl/calcChain.xml><?xml version="1.0" encoding="utf-8"?>
<calcChain xmlns="http://schemas.openxmlformats.org/spreadsheetml/2006/main">
  <c r="W26" i="1" l="1"/>
  <c r="W28" i="1" s="1"/>
  <c r="H25" i="1"/>
  <c r="I25" i="1" s="1"/>
  <c r="C25" i="1"/>
  <c r="D25" i="1" s="1"/>
  <c r="V24" i="1"/>
  <c r="V26" i="1" s="1"/>
  <c r="V28" i="1" s="1"/>
  <c r="O24" i="1"/>
  <c r="L24" i="1"/>
  <c r="H24" i="1"/>
  <c r="I24" i="1" s="1"/>
  <c r="G24" i="1"/>
  <c r="D24" i="1"/>
  <c r="C24" i="1"/>
  <c r="C26" i="1" s="1"/>
  <c r="D26" i="1" s="1"/>
  <c r="U23" i="1"/>
  <c r="T23" i="1"/>
  <c r="S23" i="1"/>
  <c r="R23" i="1"/>
  <c r="Q23" i="1"/>
  <c r="P23" i="1"/>
  <c r="K23" i="1"/>
  <c r="N23" i="1" s="1"/>
  <c r="I23" i="1"/>
  <c r="M23" i="1" s="1"/>
  <c r="F23" i="1"/>
  <c r="D23" i="1"/>
  <c r="U22" i="1"/>
  <c r="T22" i="1"/>
  <c r="S22" i="1"/>
  <c r="R22" i="1"/>
  <c r="Q22" i="1"/>
  <c r="P22" i="1"/>
  <c r="K22" i="1"/>
  <c r="N22" i="1" s="1"/>
  <c r="I22" i="1"/>
  <c r="M22" i="1" s="1"/>
  <c r="F22" i="1"/>
  <c r="D22" i="1"/>
  <c r="U21" i="1"/>
  <c r="T21" i="1"/>
  <c r="S21" i="1"/>
  <c r="R21" i="1"/>
  <c r="Q21" i="1"/>
  <c r="P21" i="1"/>
  <c r="K21" i="1"/>
  <c r="N21" i="1" s="1"/>
  <c r="I21" i="1"/>
  <c r="M21" i="1" s="1"/>
  <c r="F21" i="1"/>
  <c r="D21" i="1"/>
  <c r="U20" i="1"/>
  <c r="T20" i="1"/>
  <c r="S20" i="1"/>
  <c r="R20" i="1"/>
  <c r="Q20" i="1"/>
  <c r="P20" i="1"/>
  <c r="K20" i="1"/>
  <c r="N20" i="1" s="1"/>
  <c r="I20" i="1"/>
  <c r="M20" i="1" s="1"/>
  <c r="F20" i="1"/>
  <c r="D20" i="1"/>
  <c r="U19" i="1"/>
  <c r="T19" i="1"/>
  <c r="S19" i="1"/>
  <c r="R19" i="1"/>
  <c r="Q19" i="1"/>
  <c r="P19" i="1"/>
  <c r="K19" i="1"/>
  <c r="N19" i="1" s="1"/>
  <c r="I19" i="1"/>
  <c r="M19" i="1" s="1"/>
  <c r="F19" i="1"/>
  <c r="D19" i="1"/>
  <c r="U18" i="1"/>
  <c r="T18" i="1"/>
  <c r="S18" i="1"/>
  <c r="R18" i="1"/>
  <c r="Q18" i="1"/>
  <c r="P18" i="1"/>
  <c r="K18" i="1"/>
  <c r="N18" i="1" s="1"/>
  <c r="I18" i="1"/>
  <c r="M18" i="1" s="1"/>
  <c r="F18" i="1"/>
  <c r="D18" i="1"/>
  <c r="U17" i="1"/>
  <c r="T17" i="1"/>
  <c r="S17" i="1"/>
  <c r="R17" i="1"/>
  <c r="Q17" i="1"/>
  <c r="P17" i="1"/>
  <c r="K17" i="1"/>
  <c r="N17" i="1" s="1"/>
  <c r="I17" i="1"/>
  <c r="M17" i="1" s="1"/>
  <c r="F17" i="1"/>
  <c r="D17" i="1"/>
  <c r="U16" i="1"/>
  <c r="T16" i="1"/>
  <c r="S16" i="1"/>
  <c r="R16" i="1"/>
  <c r="Q16" i="1"/>
  <c r="P16" i="1"/>
  <c r="K16" i="1"/>
  <c r="N16" i="1" s="1"/>
  <c r="I16" i="1"/>
  <c r="M16" i="1" s="1"/>
  <c r="F16" i="1"/>
  <c r="D16" i="1"/>
  <c r="U15" i="1"/>
  <c r="T15" i="1"/>
  <c r="S15" i="1"/>
  <c r="R15" i="1"/>
  <c r="Q15" i="1"/>
  <c r="P15" i="1"/>
  <c r="K15" i="1"/>
  <c r="N15" i="1" s="1"/>
  <c r="I15" i="1"/>
  <c r="M15" i="1" s="1"/>
  <c r="F15" i="1"/>
  <c r="D15" i="1"/>
  <c r="U14" i="1"/>
  <c r="T14" i="1"/>
  <c r="S14" i="1"/>
  <c r="R14" i="1"/>
  <c r="Q14" i="1"/>
  <c r="P14" i="1"/>
  <c r="K14" i="1"/>
  <c r="N14" i="1" s="1"/>
  <c r="I14" i="1"/>
  <c r="M14" i="1" s="1"/>
  <c r="F14" i="1"/>
  <c r="D14" i="1"/>
  <c r="U13" i="1"/>
  <c r="T13" i="1"/>
  <c r="S13" i="1"/>
  <c r="R13" i="1"/>
  <c r="Q13" i="1"/>
  <c r="P13" i="1"/>
  <c r="K13" i="1"/>
  <c r="N13" i="1" s="1"/>
  <c r="I13" i="1"/>
  <c r="M13" i="1" s="1"/>
  <c r="F13" i="1"/>
  <c r="D13" i="1"/>
  <c r="U12" i="1"/>
  <c r="T12" i="1"/>
  <c r="S12" i="1"/>
  <c r="R12" i="1"/>
  <c r="Q12" i="1"/>
  <c r="P12" i="1"/>
  <c r="K12" i="1"/>
  <c r="N12" i="1" s="1"/>
  <c r="I12" i="1"/>
  <c r="M12" i="1" s="1"/>
  <c r="F12" i="1"/>
  <c r="D12" i="1"/>
  <c r="U11" i="1"/>
  <c r="T11" i="1"/>
  <c r="S11" i="1"/>
  <c r="R11" i="1"/>
  <c r="Q11" i="1"/>
  <c r="P11" i="1"/>
  <c r="K11" i="1"/>
  <c r="N11" i="1" s="1"/>
  <c r="I11" i="1"/>
  <c r="M11" i="1" s="1"/>
  <c r="F11" i="1"/>
  <c r="D11" i="1"/>
  <c r="U10" i="1"/>
  <c r="T10" i="1"/>
  <c r="S10" i="1"/>
  <c r="R10" i="1"/>
  <c r="Q10" i="1"/>
  <c r="P10" i="1"/>
  <c r="K10" i="1"/>
  <c r="N10" i="1" s="1"/>
  <c r="I10" i="1"/>
  <c r="M10" i="1" s="1"/>
  <c r="F10" i="1"/>
  <c r="D10" i="1"/>
  <c r="U9" i="1"/>
  <c r="T9" i="1"/>
  <c r="S9" i="1"/>
  <c r="R9" i="1"/>
  <c r="Q9" i="1"/>
  <c r="P9" i="1"/>
  <c r="K9" i="1"/>
  <c r="N9" i="1" s="1"/>
  <c r="I9" i="1"/>
  <c r="M9" i="1" s="1"/>
  <c r="F9" i="1"/>
  <c r="D9" i="1"/>
  <c r="U8" i="1"/>
  <c r="T8" i="1"/>
  <c r="S8" i="1"/>
  <c r="R8" i="1"/>
  <c r="Q8" i="1"/>
  <c r="P8" i="1"/>
  <c r="K8" i="1"/>
  <c r="N8" i="1" s="1"/>
  <c r="I8" i="1"/>
  <c r="M8" i="1" s="1"/>
  <c r="F8" i="1"/>
  <c r="D8" i="1"/>
  <c r="U7" i="1"/>
  <c r="T7" i="1"/>
  <c r="S7" i="1"/>
  <c r="R7" i="1"/>
  <c r="Q7" i="1"/>
  <c r="P7" i="1"/>
  <c r="K7" i="1"/>
  <c r="N7" i="1" s="1"/>
  <c r="I7" i="1"/>
  <c r="M7" i="1" s="1"/>
  <c r="F7" i="1"/>
  <c r="D7" i="1"/>
  <c r="U6" i="1"/>
  <c r="U24" i="1" s="1"/>
  <c r="T6" i="1"/>
  <c r="T24" i="1" s="1"/>
  <c r="S6" i="1"/>
  <c r="S24" i="1" s="1"/>
  <c r="R6" i="1"/>
  <c r="R24" i="1" s="1"/>
  <c r="Q6" i="1"/>
  <c r="Q24" i="1" s="1"/>
  <c r="P6" i="1"/>
  <c r="P24" i="1" s="1"/>
  <c r="K6" i="1"/>
  <c r="K24" i="1" s="1"/>
  <c r="I6" i="1"/>
  <c r="M6" i="1" s="1"/>
  <c r="F6" i="1"/>
  <c r="F24" i="1" s="1"/>
  <c r="E24" i="1" s="1"/>
  <c r="D6" i="1"/>
  <c r="N24" i="1" l="1"/>
  <c r="J24" i="1"/>
  <c r="N6" i="1"/>
  <c r="H26" i="1"/>
  <c r="I26" i="1" s="1"/>
</calcChain>
</file>

<file path=xl/sharedStrings.xml><?xml version="1.0" encoding="utf-8"?>
<sst xmlns="http://schemas.openxmlformats.org/spreadsheetml/2006/main" count="73" uniqueCount="53">
  <si>
    <t>Оперативные сведения по надою молока на 30 июня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</si>
  <si>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</si>
  <si>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</si>
  <si>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</si>
  <si>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</si>
  <si>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</si>
  <si>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</si>
  <si>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</si>
  <si>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</si>
  <si>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</si>
  <si>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</si>
  <si>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</si>
  <si>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</si>
  <si>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</si>
  <si>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</si>
  <si>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</si>
  <si>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</si>
  <si>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</si>
  <si>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</si>
  <si>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</si>
  <si>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</si>
  <si>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</si>
  <si>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</si>
  <si>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</si>
  <si>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СПК Победа</t>
  </si>
  <si>
    <t>мн.травы</t>
  </si>
  <si>
    <t>СПК Держава</t>
  </si>
  <si>
    <t>рожь</t>
  </si>
  <si>
    <t>СПК Трактор</t>
  </si>
  <si>
    <t>клевер</t>
  </si>
  <si>
    <t>СПК Югдон</t>
  </si>
  <si>
    <t>СПК Заря</t>
  </si>
  <si>
    <t>люцерна</t>
  </si>
  <si>
    <t>ООО Исток</t>
  </si>
  <si>
    <t>СПК Кр.Октябрь</t>
  </si>
  <si>
    <t>ООО Какси</t>
  </si>
  <si>
    <t>бобовые</t>
  </si>
  <si>
    <t>СПК Луч</t>
  </si>
  <si>
    <t>ООО Туташево</t>
  </si>
  <si>
    <t>ООО Дружба</t>
  </si>
  <si>
    <t>рожь, люцерна</t>
  </si>
  <si>
    <t>ООО ТерраНова</t>
  </si>
  <si>
    <t>ООО Русский Пычас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</si>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</sst>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растениеводство"/>
      <sheetName val="КФХ"/>
      <sheetName val="осем"/>
      <sheetName val="молоко"/>
      <sheetName val="по фермамиюнь"/>
      <sheetName val="органика"/>
      <sheetName val="удоб"/>
      <sheetName val="комбикорм"/>
      <sheetName val="Лист1"/>
      <sheetName val="удоб(не над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D33">
            <v>211.54999999999995</v>
          </cell>
          <cell r="G33">
            <v>211.39999999999998</v>
          </cell>
        </row>
      </sheetData>
      <sheetData sheetId="9">
        <row r="7">
          <cell r="D7">
            <v>58</v>
          </cell>
          <cell r="E7">
            <v>10</v>
          </cell>
          <cell r="H7">
            <v>55</v>
          </cell>
          <cell r="I7">
            <v>16</v>
          </cell>
          <cell r="M7">
            <v>506</v>
          </cell>
          <cell r="N7">
            <v>134</v>
          </cell>
          <cell r="T7">
            <v>453</v>
          </cell>
        </row>
        <row r="8">
          <cell r="D8">
            <v>22</v>
          </cell>
          <cell r="E8">
            <v>10</v>
          </cell>
          <cell r="H8">
            <v>25</v>
          </cell>
          <cell r="M8">
            <v>318</v>
          </cell>
          <cell r="N8">
            <v>115</v>
          </cell>
          <cell r="T8">
            <v>288</v>
          </cell>
        </row>
        <row r="9">
          <cell r="D9">
            <v>50</v>
          </cell>
          <cell r="E9">
            <v>22</v>
          </cell>
          <cell r="H9">
            <v>45</v>
          </cell>
          <cell r="I9">
            <v>7</v>
          </cell>
          <cell r="M9">
            <v>363</v>
          </cell>
          <cell r="N9">
            <v>142</v>
          </cell>
          <cell r="T9">
            <v>480</v>
          </cell>
        </row>
        <row r="10">
          <cell r="D10">
            <v>14</v>
          </cell>
          <cell r="H10">
            <v>10</v>
          </cell>
          <cell r="M10">
            <v>127</v>
          </cell>
          <cell r="N10">
            <v>22</v>
          </cell>
          <cell r="T10">
            <v>139</v>
          </cell>
        </row>
        <row r="11">
          <cell r="D11">
            <v>41</v>
          </cell>
          <cell r="E11">
            <v>13</v>
          </cell>
          <cell r="H11">
            <v>18</v>
          </cell>
          <cell r="I11">
            <v>0</v>
          </cell>
          <cell r="M11">
            <v>247</v>
          </cell>
          <cell r="N11">
            <v>125</v>
          </cell>
          <cell r="T11">
            <v>287</v>
          </cell>
        </row>
        <row r="12">
          <cell r="D12">
            <v>10</v>
          </cell>
          <cell r="E12">
            <v>14</v>
          </cell>
          <cell r="H12">
            <v>14</v>
          </cell>
          <cell r="I12">
            <v>4</v>
          </cell>
          <cell r="M12">
            <v>169</v>
          </cell>
          <cell r="N12">
            <v>62</v>
          </cell>
          <cell r="T12">
            <v>108</v>
          </cell>
        </row>
        <row r="13">
          <cell r="D13">
            <v>15</v>
          </cell>
          <cell r="E13">
            <v>10</v>
          </cell>
          <cell r="H13">
            <v>4</v>
          </cell>
          <cell r="M13">
            <v>106</v>
          </cell>
          <cell r="N13">
            <v>45</v>
          </cell>
          <cell r="T13">
            <v>97</v>
          </cell>
        </row>
        <row r="14">
          <cell r="D14">
            <v>52</v>
          </cell>
          <cell r="E14">
            <v>10</v>
          </cell>
          <cell r="H14">
            <v>48</v>
          </cell>
          <cell r="I14">
            <v>11</v>
          </cell>
          <cell r="M14">
            <v>408</v>
          </cell>
          <cell r="N14">
            <v>132</v>
          </cell>
          <cell r="T14">
            <v>525</v>
          </cell>
        </row>
        <row r="15">
          <cell r="D15">
            <v>10</v>
          </cell>
          <cell r="H15">
            <v>14</v>
          </cell>
          <cell r="M15">
            <v>78</v>
          </cell>
          <cell r="N15">
            <v>18</v>
          </cell>
          <cell r="T15">
            <v>125</v>
          </cell>
        </row>
        <row r="16">
          <cell r="D16">
            <v>20</v>
          </cell>
          <cell r="E16">
            <v>5</v>
          </cell>
          <cell r="H16">
            <v>19</v>
          </cell>
          <cell r="I16">
            <v>18</v>
          </cell>
          <cell r="M16">
            <v>132</v>
          </cell>
          <cell r="N16">
            <v>34</v>
          </cell>
          <cell r="T16">
            <v>204</v>
          </cell>
        </row>
        <row r="17">
          <cell r="D17">
            <v>27</v>
          </cell>
          <cell r="H17">
            <v>16</v>
          </cell>
          <cell r="M17">
            <v>227</v>
          </cell>
          <cell r="N17">
            <v>86</v>
          </cell>
          <cell r="T17">
            <v>173</v>
          </cell>
        </row>
        <row r="18">
          <cell r="D18">
            <v>32</v>
          </cell>
          <cell r="E18">
            <v>17</v>
          </cell>
          <cell r="H18">
            <v>30</v>
          </cell>
          <cell r="M18">
            <v>274</v>
          </cell>
          <cell r="N18">
            <v>120</v>
          </cell>
          <cell r="T18">
            <v>273</v>
          </cell>
        </row>
        <row r="19">
          <cell r="D19">
            <v>7</v>
          </cell>
          <cell r="H19">
            <v>18</v>
          </cell>
          <cell r="M19">
            <v>77</v>
          </cell>
          <cell r="N19">
            <v>17</v>
          </cell>
          <cell r="T19">
            <v>78</v>
          </cell>
        </row>
        <row r="20">
          <cell r="D20">
            <v>49</v>
          </cell>
          <cell r="E20">
            <v>14</v>
          </cell>
          <cell r="H20">
            <v>11</v>
          </cell>
          <cell r="I20">
            <v>1</v>
          </cell>
          <cell r="M20">
            <v>160</v>
          </cell>
          <cell r="N20">
            <v>66</v>
          </cell>
          <cell r="T20">
            <v>247</v>
          </cell>
        </row>
        <row r="21">
          <cell r="D21">
            <v>3</v>
          </cell>
          <cell r="H21">
            <v>13</v>
          </cell>
          <cell r="M21">
            <v>36</v>
          </cell>
          <cell r="N21">
            <v>4</v>
          </cell>
          <cell r="T21">
            <v>145</v>
          </cell>
        </row>
        <row r="22">
          <cell r="D22">
            <v>43</v>
          </cell>
          <cell r="H22">
            <v>22</v>
          </cell>
          <cell r="M22">
            <v>153</v>
          </cell>
          <cell r="N22">
            <v>55</v>
          </cell>
          <cell r="T22">
            <v>146</v>
          </cell>
        </row>
        <row r="23">
          <cell r="D23">
            <v>5</v>
          </cell>
          <cell r="E23">
            <v>10</v>
          </cell>
          <cell r="H23">
            <v>9</v>
          </cell>
          <cell r="I23">
            <v>3</v>
          </cell>
          <cell r="M23">
            <v>29</v>
          </cell>
          <cell r="N23">
            <v>18</v>
          </cell>
          <cell r="T23">
            <v>78</v>
          </cell>
        </row>
        <row r="24">
          <cell r="D24">
            <v>7</v>
          </cell>
          <cell r="H24">
            <v>6</v>
          </cell>
          <cell r="M24">
            <v>57</v>
          </cell>
          <cell r="N24">
            <v>14</v>
          </cell>
          <cell r="T24">
            <v>57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Z28"/>
  <sheetViews>
    <sheetView tabSelected="1" view="pageBreakPreview" zoomScale="70" zoomScaleNormal="70" zoomScaleSheetLayoutView="7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H23" sqref="H23"/>
    </sheetView>
  </sheetViews>
  <sheetFormatPr defaultRowHeight="20.399999999999999" x14ac:dyDescent="0.35"/>
  <cols>
    <col min="1" max="1" width="4.88671875" style="1" customWidth="1"/>
    <col min="2" max="2" width="27.33203125" style="65" customWidth="1"/>
    <col min="3" max="3" width="10.5546875" style="66" customWidth="1"/>
    <col min="4" max="4" width="7.109375" style="66" customWidth="1"/>
    <col min="5" max="5" width="6" style="66" customWidth="1"/>
    <col min="6" max="6" width="9" style="66" customWidth="1"/>
    <col min="7" max="7" width="7.33203125" style="66" hidden="1" customWidth="1"/>
    <col min="8" max="8" width="13" style="67" customWidth="1"/>
    <col min="9" max="9" width="9.44140625" style="68" customWidth="1"/>
    <col min="10" max="10" width="6" style="68" customWidth="1"/>
    <col min="11" max="11" width="9.88671875" style="68" customWidth="1"/>
    <col min="12" max="12" width="7.21875" style="68" hidden="1" customWidth="1"/>
    <col min="13" max="13" width="4.5546875" style="1" customWidth="1"/>
    <col min="14" max="14" width="8" style="1" customWidth="1"/>
    <col min="15" max="15" width="10.88671875" style="1" customWidth="1"/>
    <col min="16" max="16" width="7.33203125" style="69" customWidth="1"/>
    <col min="17" max="17" width="8" style="69" customWidth="1"/>
    <col min="18" max="18" width="7.88671875" style="3" customWidth="1"/>
    <col min="19" max="19" width="7.5546875" style="3" customWidth="1"/>
    <col min="20" max="20" width="7.44140625" style="3" customWidth="1"/>
    <col min="21" max="21" width="7" style="3" customWidth="1"/>
    <col min="22" max="23" width="8.88671875" style="1" customWidth="1"/>
    <col min="24" max="24" width="8.88671875" style="3" customWidth="1"/>
  </cols>
  <sheetData>
    <row r="1" spans="1:26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6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6" s="18" customFormat="1" ht="25.5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2" t="s">
        <v>15</v>
      </c>
      <c r="M4" s="23"/>
      <c r="N4" s="13"/>
      <c r="O4" s="24"/>
      <c r="P4" s="25" t="s">
        <v>16</v>
      </c>
      <c r="Q4" s="25"/>
      <c r="R4" s="15" t="s">
        <v>17</v>
      </c>
      <c r="S4" s="15"/>
      <c r="T4" s="16"/>
      <c r="U4" s="16"/>
      <c r="V4" s="26"/>
      <c r="W4" s="26"/>
      <c r="X4" s="17"/>
    </row>
    <row r="5" spans="1:26" s="18" customFormat="1" ht="13.2" x14ac:dyDescent="0.25">
      <c r="A5" s="4"/>
      <c r="B5" s="5"/>
      <c r="C5" s="19"/>
      <c r="D5" s="20"/>
      <c r="E5" s="20"/>
      <c r="F5" s="20"/>
      <c r="G5" s="27"/>
      <c r="H5" s="20"/>
      <c r="I5" s="20"/>
      <c r="J5" s="20"/>
      <c r="K5" s="20"/>
      <c r="L5" s="20"/>
      <c r="M5" s="28"/>
      <c r="N5" s="13"/>
      <c r="O5" s="29"/>
      <c r="P5" s="30" t="s">
        <v>18</v>
      </c>
      <c r="Q5" s="30" t="s">
        <v>19</v>
      </c>
      <c r="R5" s="31" t="s">
        <v>20</v>
      </c>
      <c r="S5" s="31" t="s">
        <v>19</v>
      </c>
      <c r="T5" s="31" t="s">
        <v>18</v>
      </c>
      <c r="U5" s="31" t="s">
        <v>19</v>
      </c>
      <c r="V5" s="26">
        <v>2013</v>
      </c>
      <c r="W5" s="26">
        <v>2014</v>
      </c>
      <c r="X5" s="17"/>
    </row>
    <row r="6" spans="1:26" s="46" customFormat="1" ht="45" customHeight="1" x14ac:dyDescent="0.35">
      <c r="A6" s="32">
        <v>1</v>
      </c>
      <c r="B6" s="33" t="s">
        <v>21</v>
      </c>
      <c r="C6" s="34">
        <v>200.1</v>
      </c>
      <c r="D6" s="35">
        <f t="shared" ref="D6:D26" si="0">C6/V6*100</f>
        <v>17.102564102564102</v>
      </c>
      <c r="E6" s="36">
        <v>93</v>
      </c>
      <c r="F6" s="35">
        <f t="shared" ref="F6:F23" si="1">C6*E6/100</f>
        <v>186.09299999999999</v>
      </c>
      <c r="G6" s="37">
        <v>1170</v>
      </c>
      <c r="H6" s="38">
        <v>202.05</v>
      </c>
      <c r="I6" s="39">
        <f t="shared" ref="I6:I26" si="2">H6/W6*100</f>
        <v>16.426829268292682</v>
      </c>
      <c r="J6" s="40">
        <v>94</v>
      </c>
      <c r="K6" s="35">
        <f t="shared" ref="K6:K23" si="3">H6*J6/100</f>
        <v>189.92700000000002</v>
      </c>
      <c r="L6" s="37">
        <v>1230</v>
      </c>
      <c r="M6" s="41">
        <f>RANK(I6,I6:I23)</f>
        <v>9</v>
      </c>
      <c r="N6" s="42">
        <f>((K6-F6))*18.1/10</f>
        <v>6.9395400000000578</v>
      </c>
      <c r="O6" s="43">
        <v>115</v>
      </c>
      <c r="P6" s="44">
        <f>[1]осем!M7</f>
        <v>506</v>
      </c>
      <c r="Q6" s="44">
        <f>[1]осем!D7</f>
        <v>58</v>
      </c>
      <c r="R6" s="45">
        <f>[1]осем!N7</f>
        <v>134</v>
      </c>
      <c r="S6" s="45">
        <f>[1]осем!E7</f>
        <v>10</v>
      </c>
      <c r="T6" s="45">
        <f>[1]осем!T7</f>
        <v>453</v>
      </c>
      <c r="U6" s="45">
        <f>[1]осем!H7+[1]осем!I7</f>
        <v>71</v>
      </c>
      <c r="V6" s="32">
        <v>1170</v>
      </c>
      <c r="W6" s="32">
        <v>1230</v>
      </c>
      <c r="X6" s="3"/>
    </row>
    <row r="7" spans="1:26" ht="45" customHeight="1" x14ac:dyDescent="0.35">
      <c r="A7" s="32">
        <v>2</v>
      </c>
      <c r="B7" s="33" t="s">
        <v>22</v>
      </c>
      <c r="C7" s="34">
        <v>99.73</v>
      </c>
      <c r="D7" s="35">
        <f t="shared" si="0"/>
        <v>15.510108864696734</v>
      </c>
      <c r="E7" s="36">
        <v>92</v>
      </c>
      <c r="F7" s="35">
        <f t="shared" si="1"/>
        <v>91.751599999999996</v>
      </c>
      <c r="G7" s="37">
        <v>643</v>
      </c>
      <c r="H7" s="38">
        <v>94</v>
      </c>
      <c r="I7" s="39">
        <f t="shared" si="2"/>
        <v>14.618973561430792</v>
      </c>
      <c r="J7" s="40">
        <v>92</v>
      </c>
      <c r="K7" s="35">
        <f t="shared" si="3"/>
        <v>86.48</v>
      </c>
      <c r="L7" s="37">
        <v>643</v>
      </c>
      <c r="M7" s="41">
        <f>RANK(I7,I6:I23)</f>
        <v>14</v>
      </c>
      <c r="N7" s="42">
        <f t="shared" ref="N7:N24" si="4">((K7-F7))*18.1/10</f>
        <v>-9.5415959999999878</v>
      </c>
      <c r="O7" s="43">
        <v>35</v>
      </c>
      <c r="P7" s="44">
        <f>[1]осем!M8</f>
        <v>318</v>
      </c>
      <c r="Q7" s="44">
        <f>[1]осем!D8</f>
        <v>22</v>
      </c>
      <c r="R7" s="45">
        <f>[1]осем!N8</f>
        <v>115</v>
      </c>
      <c r="S7" s="45">
        <f>[1]осем!E8</f>
        <v>10</v>
      </c>
      <c r="T7" s="45">
        <f>[1]осем!T8</f>
        <v>288</v>
      </c>
      <c r="U7" s="45">
        <f>[1]осем!H8+[1]осем!I8</f>
        <v>25</v>
      </c>
      <c r="V7" s="32">
        <v>643</v>
      </c>
      <c r="W7" s="32">
        <v>643</v>
      </c>
    </row>
    <row r="8" spans="1:26" ht="45" customHeight="1" x14ac:dyDescent="0.35">
      <c r="A8" s="32">
        <v>3</v>
      </c>
      <c r="B8" s="47" t="s">
        <v>23</v>
      </c>
      <c r="C8" s="34">
        <v>142.44999999999999</v>
      </c>
      <c r="D8" s="35">
        <f t="shared" si="0"/>
        <v>17.806249999999999</v>
      </c>
      <c r="E8" s="36">
        <v>98</v>
      </c>
      <c r="F8" s="35">
        <f t="shared" si="1"/>
        <v>139.601</v>
      </c>
      <c r="G8" s="37">
        <v>800</v>
      </c>
      <c r="H8" s="38">
        <v>158.33000000000001</v>
      </c>
      <c r="I8" s="39">
        <f t="shared" si="2"/>
        <v>19.791250000000002</v>
      </c>
      <c r="J8" s="40">
        <v>98</v>
      </c>
      <c r="K8" s="35">
        <f t="shared" si="3"/>
        <v>155.16340000000002</v>
      </c>
      <c r="L8" s="37">
        <v>800</v>
      </c>
      <c r="M8" s="41">
        <f>RANK(I8,I6:I23)</f>
        <v>1</v>
      </c>
      <c r="N8" s="42">
        <f t="shared" si="4"/>
        <v>28.167944000000045</v>
      </c>
      <c r="O8" s="43">
        <v>133</v>
      </c>
      <c r="P8" s="44">
        <f>[1]осем!M9</f>
        <v>363</v>
      </c>
      <c r="Q8" s="44">
        <f>[1]осем!D9</f>
        <v>50</v>
      </c>
      <c r="R8" s="45">
        <f>[1]осем!N9</f>
        <v>142</v>
      </c>
      <c r="S8" s="45">
        <f>[1]осем!E9</f>
        <v>22</v>
      </c>
      <c r="T8" s="45">
        <f>[1]осем!T9</f>
        <v>480</v>
      </c>
      <c r="U8" s="45">
        <f>[1]осем!H9+[1]осем!I9</f>
        <v>52</v>
      </c>
      <c r="V8" s="32">
        <v>800</v>
      </c>
      <c r="W8" s="32">
        <v>800</v>
      </c>
    </row>
    <row r="9" spans="1:26" ht="45" customHeight="1" x14ac:dyDescent="0.35">
      <c r="A9" s="32">
        <v>4</v>
      </c>
      <c r="B9" s="48" t="s">
        <v>24</v>
      </c>
      <c r="C9" s="34">
        <v>31.6</v>
      </c>
      <c r="D9" s="35">
        <f t="shared" si="0"/>
        <v>12.392156862745098</v>
      </c>
      <c r="E9" s="36">
        <v>97</v>
      </c>
      <c r="F9" s="35">
        <f t="shared" si="1"/>
        <v>30.652000000000001</v>
      </c>
      <c r="G9" s="37">
        <v>255</v>
      </c>
      <c r="H9" s="38">
        <v>38.549999999999997</v>
      </c>
      <c r="I9" s="39">
        <f t="shared" si="2"/>
        <v>15.117647058823527</v>
      </c>
      <c r="J9" s="40">
        <v>98</v>
      </c>
      <c r="K9" s="35">
        <f t="shared" si="3"/>
        <v>37.778999999999996</v>
      </c>
      <c r="L9" s="37">
        <v>255</v>
      </c>
      <c r="M9" s="41">
        <f>RANK(I9,I6:I23)</f>
        <v>12</v>
      </c>
      <c r="N9" s="42">
        <f t="shared" si="4"/>
        <v>12.899869999999993</v>
      </c>
      <c r="O9" s="43">
        <v>70</v>
      </c>
      <c r="P9" s="44">
        <f>[1]осем!M10</f>
        <v>127</v>
      </c>
      <c r="Q9" s="44">
        <f>[1]осем!D10</f>
        <v>14</v>
      </c>
      <c r="R9" s="45">
        <f>[1]осем!N10</f>
        <v>22</v>
      </c>
      <c r="S9" s="45">
        <f>[1]осем!E10</f>
        <v>0</v>
      </c>
      <c r="T9" s="45">
        <f>[1]осем!T10</f>
        <v>139</v>
      </c>
      <c r="U9" s="45">
        <f>[1]осем!H10+[1]осем!I10</f>
        <v>10</v>
      </c>
      <c r="V9" s="32">
        <v>255</v>
      </c>
      <c r="W9" s="32">
        <v>255</v>
      </c>
      <c r="Y9" t="s">
        <v>25</v>
      </c>
    </row>
    <row r="10" spans="1:26" ht="45" customHeight="1" x14ac:dyDescent="0.35">
      <c r="A10" s="32">
        <v>5</v>
      </c>
      <c r="B10" s="47" t="s">
        <v>26</v>
      </c>
      <c r="C10" s="34">
        <v>77.959999999999994</v>
      </c>
      <c r="D10" s="35">
        <f t="shared" si="0"/>
        <v>15.437623762376237</v>
      </c>
      <c r="E10" s="36">
        <v>89</v>
      </c>
      <c r="F10" s="35">
        <f t="shared" si="1"/>
        <v>69.384399999999999</v>
      </c>
      <c r="G10" s="37">
        <v>505</v>
      </c>
      <c r="H10" s="38">
        <v>80.94</v>
      </c>
      <c r="I10" s="39">
        <f t="shared" si="2"/>
        <v>16.02772277227723</v>
      </c>
      <c r="J10" s="40">
        <v>93</v>
      </c>
      <c r="K10" s="35">
        <f t="shared" si="3"/>
        <v>75.274200000000008</v>
      </c>
      <c r="L10" s="37">
        <v>505</v>
      </c>
      <c r="M10" s="41">
        <f>RANK(I10,I6:I23)</f>
        <v>10</v>
      </c>
      <c r="N10" s="42">
        <f t="shared" si="4"/>
        <v>10.660538000000015</v>
      </c>
      <c r="O10" s="43">
        <v>296</v>
      </c>
      <c r="P10" s="44">
        <f>[1]осем!M11</f>
        <v>247</v>
      </c>
      <c r="Q10" s="44">
        <f>[1]осем!D11</f>
        <v>41</v>
      </c>
      <c r="R10" s="45">
        <f>[1]осем!N11</f>
        <v>125</v>
      </c>
      <c r="S10" s="45">
        <f>[1]осем!E11</f>
        <v>13</v>
      </c>
      <c r="T10" s="45">
        <f>[1]осем!T11</f>
        <v>287</v>
      </c>
      <c r="U10" s="45">
        <f>[1]осем!H11+[1]осем!I11</f>
        <v>18</v>
      </c>
      <c r="V10" s="32">
        <v>505</v>
      </c>
      <c r="W10" s="32">
        <v>505</v>
      </c>
      <c r="Y10" t="s">
        <v>27</v>
      </c>
      <c r="Z10" t="s">
        <v>25</v>
      </c>
    </row>
    <row r="11" spans="1:26" ht="45" customHeight="1" x14ac:dyDescent="0.35">
      <c r="A11" s="32">
        <v>6</v>
      </c>
      <c r="B11" s="47" t="s">
        <v>28</v>
      </c>
      <c r="C11" s="34">
        <v>46</v>
      </c>
      <c r="D11" s="35">
        <f t="shared" si="0"/>
        <v>14.153846153846153</v>
      </c>
      <c r="E11" s="36">
        <v>86</v>
      </c>
      <c r="F11" s="35">
        <f t="shared" si="1"/>
        <v>39.56</v>
      </c>
      <c r="G11" s="37">
        <v>325</v>
      </c>
      <c r="H11" s="38">
        <v>57</v>
      </c>
      <c r="I11" s="39">
        <f t="shared" si="2"/>
        <v>17.53846153846154</v>
      </c>
      <c r="J11" s="40">
        <v>93</v>
      </c>
      <c r="K11" s="35">
        <f t="shared" si="3"/>
        <v>53.01</v>
      </c>
      <c r="L11" s="37">
        <v>325</v>
      </c>
      <c r="M11" s="41">
        <f>RANK(I11,I6:I23)</f>
        <v>6</v>
      </c>
      <c r="N11" s="42">
        <f t="shared" si="4"/>
        <v>24.344499999999993</v>
      </c>
      <c r="O11" s="43">
        <v>400</v>
      </c>
      <c r="P11" s="44">
        <f>[1]осем!M12</f>
        <v>169</v>
      </c>
      <c r="Q11" s="44">
        <f>[1]осем!D12</f>
        <v>10</v>
      </c>
      <c r="R11" s="45">
        <f>[1]осем!N12</f>
        <v>62</v>
      </c>
      <c r="S11" s="45">
        <f>[1]осем!E12</f>
        <v>14</v>
      </c>
      <c r="T11" s="45">
        <f>[1]осем!T12</f>
        <v>108</v>
      </c>
      <c r="U11" s="45">
        <f>[1]осем!H12+[1]осем!I12</f>
        <v>18</v>
      </c>
      <c r="V11" s="32">
        <v>325</v>
      </c>
      <c r="W11" s="32">
        <v>325</v>
      </c>
      <c r="Y11" t="s">
        <v>29</v>
      </c>
    </row>
    <row r="12" spans="1:26" ht="45" customHeight="1" x14ac:dyDescent="0.35">
      <c r="A12" s="32">
        <v>7</v>
      </c>
      <c r="B12" s="47" t="s">
        <v>30</v>
      </c>
      <c r="C12" s="34">
        <v>36.4</v>
      </c>
      <c r="D12" s="35">
        <f t="shared" si="0"/>
        <v>16.470588235294116</v>
      </c>
      <c r="E12" s="36">
        <v>94</v>
      </c>
      <c r="F12" s="35">
        <f t="shared" si="1"/>
        <v>34.216000000000001</v>
      </c>
      <c r="G12" s="37">
        <v>221</v>
      </c>
      <c r="H12" s="38">
        <v>41.9</v>
      </c>
      <c r="I12" s="39">
        <f t="shared" si="2"/>
        <v>18.959276018099548</v>
      </c>
      <c r="J12" s="40">
        <v>96</v>
      </c>
      <c r="K12" s="35">
        <f t="shared" si="3"/>
        <v>40.223999999999997</v>
      </c>
      <c r="L12" s="37">
        <v>221</v>
      </c>
      <c r="M12" s="41">
        <f>RANK(I12,I6:I23)</f>
        <v>2</v>
      </c>
      <c r="N12" s="42">
        <f t="shared" si="4"/>
        <v>10.874479999999993</v>
      </c>
      <c r="O12" s="43">
        <v>250</v>
      </c>
      <c r="P12" s="44">
        <f>[1]осем!M13</f>
        <v>106</v>
      </c>
      <c r="Q12" s="44">
        <f>[1]осем!D13</f>
        <v>15</v>
      </c>
      <c r="R12" s="45">
        <f>[1]осем!N13</f>
        <v>45</v>
      </c>
      <c r="S12" s="45">
        <f>[1]осем!E13</f>
        <v>10</v>
      </c>
      <c r="T12" s="45">
        <f>[1]осем!T13</f>
        <v>97</v>
      </c>
      <c r="U12" s="45">
        <f>[1]осем!H13+[1]осем!I13</f>
        <v>4</v>
      </c>
      <c r="V12" s="32">
        <v>221</v>
      </c>
      <c r="W12" s="32">
        <v>221</v>
      </c>
      <c r="Y12" t="s">
        <v>27</v>
      </c>
      <c r="Z12" t="s">
        <v>25</v>
      </c>
    </row>
    <row r="13" spans="1:26" ht="45" customHeight="1" x14ac:dyDescent="0.35">
      <c r="A13" s="32">
        <v>8</v>
      </c>
      <c r="B13" s="47" t="s">
        <v>31</v>
      </c>
      <c r="C13" s="34">
        <v>103.5</v>
      </c>
      <c r="D13" s="35">
        <f t="shared" si="0"/>
        <v>14.785714285714285</v>
      </c>
      <c r="E13" s="36">
        <v>98</v>
      </c>
      <c r="F13" s="35">
        <f t="shared" si="1"/>
        <v>101.43</v>
      </c>
      <c r="G13" s="37">
        <v>700</v>
      </c>
      <c r="H13" s="38">
        <v>102.61</v>
      </c>
      <c r="I13" s="39">
        <f t="shared" si="2"/>
        <v>14.658571428571429</v>
      </c>
      <c r="J13" s="40">
        <v>99</v>
      </c>
      <c r="K13" s="35">
        <f t="shared" si="3"/>
        <v>101.5839</v>
      </c>
      <c r="L13" s="37">
        <v>700</v>
      </c>
      <c r="M13" s="41">
        <f>RANK(I13,I6:I23)</f>
        <v>13</v>
      </c>
      <c r="N13" s="42">
        <f t="shared" si="4"/>
        <v>0.27855899999998746</v>
      </c>
      <c r="O13" s="43">
        <v>576</v>
      </c>
      <c r="P13" s="44">
        <f>[1]осем!M14</f>
        <v>408</v>
      </c>
      <c r="Q13" s="44">
        <f>[1]осем!D14</f>
        <v>52</v>
      </c>
      <c r="R13" s="45">
        <f>[1]осем!N14</f>
        <v>132</v>
      </c>
      <c r="S13" s="45">
        <f>[1]осем!E14</f>
        <v>10</v>
      </c>
      <c r="T13" s="45">
        <f>[1]осем!T14</f>
        <v>525</v>
      </c>
      <c r="U13" s="45">
        <f>[1]осем!H14+[1]осем!I14</f>
        <v>59</v>
      </c>
      <c r="V13" s="32">
        <v>700</v>
      </c>
      <c r="W13" s="32">
        <v>700</v>
      </c>
      <c r="Y13" t="s">
        <v>27</v>
      </c>
      <c r="Z13" t="s">
        <v>32</v>
      </c>
    </row>
    <row r="14" spans="1:26" ht="45" customHeight="1" x14ac:dyDescent="0.35">
      <c r="A14" s="32">
        <v>9</v>
      </c>
      <c r="B14" s="47" t="s">
        <v>33</v>
      </c>
      <c r="C14" s="34">
        <v>53.28</v>
      </c>
      <c r="D14" s="35">
        <f t="shared" si="0"/>
        <v>14.400000000000002</v>
      </c>
      <c r="E14" s="36">
        <v>82</v>
      </c>
      <c r="F14" s="35">
        <f t="shared" si="1"/>
        <v>43.689599999999999</v>
      </c>
      <c r="G14" s="37">
        <v>370</v>
      </c>
      <c r="H14" s="38">
        <v>43</v>
      </c>
      <c r="I14" s="39">
        <f t="shared" si="2"/>
        <v>13.030303030303031</v>
      </c>
      <c r="J14" s="40">
        <v>88</v>
      </c>
      <c r="K14" s="35">
        <f t="shared" si="3"/>
        <v>37.840000000000003</v>
      </c>
      <c r="L14" s="37">
        <v>330</v>
      </c>
      <c r="M14" s="41">
        <f>RANK(I14,I6:I23)</f>
        <v>18</v>
      </c>
      <c r="N14" s="42">
        <f t="shared" si="4"/>
        <v>-10.587775999999993</v>
      </c>
      <c r="O14" s="43">
        <v>150</v>
      </c>
      <c r="P14" s="44">
        <f>[1]осем!M15</f>
        <v>78</v>
      </c>
      <c r="Q14" s="44">
        <f>[1]осем!D15</f>
        <v>10</v>
      </c>
      <c r="R14" s="45">
        <f>[1]осем!N15</f>
        <v>18</v>
      </c>
      <c r="S14" s="45">
        <f>[1]осем!E15</f>
        <v>0</v>
      </c>
      <c r="T14" s="45">
        <f>[1]осем!T15</f>
        <v>125</v>
      </c>
      <c r="U14" s="45">
        <f>[1]осем!H15+[1]осем!I15</f>
        <v>14</v>
      </c>
      <c r="V14" s="32">
        <v>370</v>
      </c>
      <c r="W14" s="32">
        <v>330</v>
      </c>
      <c r="Y14" t="s">
        <v>32</v>
      </c>
    </row>
    <row r="15" spans="1:26" ht="45" customHeight="1" x14ac:dyDescent="0.35">
      <c r="A15" s="32">
        <v>10</v>
      </c>
      <c r="B15" s="47" t="s">
        <v>34</v>
      </c>
      <c r="C15" s="34">
        <v>40</v>
      </c>
      <c r="D15" s="35">
        <f t="shared" si="0"/>
        <v>15.686274509803921</v>
      </c>
      <c r="E15" s="36">
        <v>99</v>
      </c>
      <c r="F15" s="35">
        <f t="shared" si="1"/>
        <v>39.6</v>
      </c>
      <c r="G15" s="37">
        <v>255</v>
      </c>
      <c r="H15" s="38">
        <v>44</v>
      </c>
      <c r="I15" s="39">
        <f t="shared" si="2"/>
        <v>17.254901960784313</v>
      </c>
      <c r="J15" s="40">
        <v>94</v>
      </c>
      <c r="K15" s="35">
        <f t="shared" si="3"/>
        <v>41.36</v>
      </c>
      <c r="L15" s="37">
        <v>255</v>
      </c>
      <c r="M15" s="41">
        <f>RANK(I15,I6:I23)</f>
        <v>7</v>
      </c>
      <c r="N15" s="42">
        <f t="shared" si="4"/>
        <v>3.1855999999999964</v>
      </c>
      <c r="O15" s="43">
        <v>0</v>
      </c>
      <c r="P15" s="44">
        <f>[1]осем!M16</f>
        <v>132</v>
      </c>
      <c r="Q15" s="44">
        <f>[1]осем!D16</f>
        <v>20</v>
      </c>
      <c r="R15" s="45">
        <f>[1]осем!N16</f>
        <v>34</v>
      </c>
      <c r="S15" s="45">
        <f>[1]осем!E16</f>
        <v>5</v>
      </c>
      <c r="T15" s="45">
        <f>[1]осем!T16</f>
        <v>204</v>
      </c>
      <c r="U15" s="45">
        <f>[1]осем!H16+[1]осем!I16</f>
        <v>37</v>
      </c>
      <c r="V15" s="32">
        <v>255</v>
      </c>
      <c r="W15" s="32">
        <v>255</v>
      </c>
    </row>
    <row r="16" spans="1:26" ht="45" customHeight="1" x14ac:dyDescent="0.35">
      <c r="A16" s="32">
        <v>11</v>
      </c>
      <c r="B16" s="47" t="s">
        <v>35</v>
      </c>
      <c r="C16" s="34">
        <v>72.14</v>
      </c>
      <c r="D16" s="35">
        <f t="shared" si="0"/>
        <v>15.682608695652176</v>
      </c>
      <c r="E16" s="36">
        <v>82</v>
      </c>
      <c r="F16" s="35">
        <f t="shared" si="1"/>
        <v>59.154800000000002</v>
      </c>
      <c r="G16" s="37">
        <v>460</v>
      </c>
      <c r="H16" s="38">
        <v>78.3</v>
      </c>
      <c r="I16" s="39">
        <f t="shared" si="2"/>
        <v>17.021739130434781</v>
      </c>
      <c r="J16" s="40">
        <v>86</v>
      </c>
      <c r="K16" s="35">
        <f t="shared" si="3"/>
        <v>67.338000000000008</v>
      </c>
      <c r="L16" s="37">
        <v>460</v>
      </c>
      <c r="M16" s="41">
        <f>RANK(I16,I6:I23)</f>
        <v>8</v>
      </c>
      <c r="N16" s="42">
        <f t="shared" si="4"/>
        <v>14.811592000000013</v>
      </c>
      <c r="O16" s="43">
        <v>240</v>
      </c>
      <c r="P16" s="44">
        <f>[1]осем!M17</f>
        <v>227</v>
      </c>
      <c r="Q16" s="44">
        <f>[1]осем!D17</f>
        <v>27</v>
      </c>
      <c r="R16" s="45">
        <f>[1]осем!N17</f>
        <v>86</v>
      </c>
      <c r="S16" s="45">
        <f>[1]осем!E17</f>
        <v>0</v>
      </c>
      <c r="T16" s="45">
        <f>[1]осем!T17</f>
        <v>173</v>
      </c>
      <c r="U16" s="45">
        <f>[1]осем!H17+[1]осем!I17</f>
        <v>16</v>
      </c>
      <c r="V16" s="32">
        <v>460</v>
      </c>
      <c r="W16" s="32">
        <v>460</v>
      </c>
      <c r="Y16" t="s">
        <v>36</v>
      </c>
    </row>
    <row r="17" spans="1:26" ht="45" customHeight="1" x14ac:dyDescent="0.35">
      <c r="A17" s="32">
        <v>12</v>
      </c>
      <c r="B17" s="47" t="s">
        <v>37</v>
      </c>
      <c r="C17" s="34">
        <v>102.01</v>
      </c>
      <c r="D17" s="35">
        <f t="shared" si="0"/>
        <v>17.740869565217395</v>
      </c>
      <c r="E17" s="36">
        <v>91</v>
      </c>
      <c r="F17" s="35">
        <f t="shared" si="1"/>
        <v>92.829099999999997</v>
      </c>
      <c r="G17" s="37">
        <v>575</v>
      </c>
      <c r="H17" s="38">
        <v>105.5</v>
      </c>
      <c r="I17" s="39">
        <f t="shared" si="2"/>
        <v>18.189655172413794</v>
      </c>
      <c r="J17" s="40">
        <v>91</v>
      </c>
      <c r="K17" s="35">
        <f t="shared" si="3"/>
        <v>96.004999999999995</v>
      </c>
      <c r="L17" s="37">
        <v>580</v>
      </c>
      <c r="M17" s="41">
        <f>RANK(I17,I6:I23)</f>
        <v>3</v>
      </c>
      <c r="N17" s="42">
        <f t="shared" si="4"/>
        <v>5.7483789999999981</v>
      </c>
      <c r="O17" s="43">
        <v>300</v>
      </c>
      <c r="P17" s="44">
        <f>[1]осем!M18</f>
        <v>274</v>
      </c>
      <c r="Q17" s="44">
        <f>[1]осем!D18</f>
        <v>32</v>
      </c>
      <c r="R17" s="45">
        <f>[1]осем!N18</f>
        <v>120</v>
      </c>
      <c r="S17" s="45">
        <f>[1]осем!E18</f>
        <v>17</v>
      </c>
      <c r="T17" s="45">
        <f>[1]осем!T18</f>
        <v>273</v>
      </c>
      <c r="U17" s="45">
        <f>[1]осем!H18+[1]осем!I18</f>
        <v>30</v>
      </c>
      <c r="V17" s="32">
        <v>575</v>
      </c>
      <c r="W17" s="32">
        <v>580</v>
      </c>
      <c r="Y17" t="s">
        <v>32</v>
      </c>
    </row>
    <row r="18" spans="1:26" ht="45" customHeight="1" x14ac:dyDescent="0.35">
      <c r="A18" s="32">
        <v>13</v>
      </c>
      <c r="B18" s="47" t="s">
        <v>38</v>
      </c>
      <c r="C18" s="34">
        <v>17</v>
      </c>
      <c r="D18" s="35">
        <f t="shared" si="0"/>
        <v>15.315315315315313</v>
      </c>
      <c r="E18" s="36">
        <v>90</v>
      </c>
      <c r="F18" s="35">
        <f t="shared" si="1"/>
        <v>15.3</v>
      </c>
      <c r="G18" s="37">
        <v>111</v>
      </c>
      <c r="H18" s="38">
        <v>19.5</v>
      </c>
      <c r="I18" s="39">
        <f t="shared" si="2"/>
        <v>17.567567567567568</v>
      </c>
      <c r="J18" s="40">
        <v>92</v>
      </c>
      <c r="K18" s="35">
        <f t="shared" si="3"/>
        <v>17.940000000000001</v>
      </c>
      <c r="L18" s="37">
        <v>111</v>
      </c>
      <c r="M18" s="41">
        <f>RANK(I18,I6:I23)</f>
        <v>5</v>
      </c>
      <c r="N18" s="42">
        <f t="shared" si="4"/>
        <v>4.7784000000000013</v>
      </c>
      <c r="O18" s="43">
        <v>80</v>
      </c>
      <c r="P18" s="44">
        <f>[1]осем!M19</f>
        <v>77</v>
      </c>
      <c r="Q18" s="44">
        <f>[1]осем!D19</f>
        <v>7</v>
      </c>
      <c r="R18" s="45">
        <f>[1]осем!N19</f>
        <v>17</v>
      </c>
      <c r="S18" s="45">
        <f>[1]осем!E19</f>
        <v>0</v>
      </c>
      <c r="T18" s="45">
        <f>[1]осем!T19</f>
        <v>78</v>
      </c>
      <c r="U18" s="45">
        <f>[1]осем!H19+[1]осем!I19</f>
        <v>18</v>
      </c>
      <c r="V18" s="32">
        <v>111</v>
      </c>
      <c r="W18" s="32">
        <v>111</v>
      </c>
      <c r="Y18" t="s">
        <v>32</v>
      </c>
    </row>
    <row r="19" spans="1:26" ht="45" customHeight="1" x14ac:dyDescent="0.35">
      <c r="A19" s="32">
        <v>14</v>
      </c>
      <c r="B19" s="47" t="s">
        <v>39</v>
      </c>
      <c r="C19" s="34">
        <v>37.5</v>
      </c>
      <c r="D19" s="35">
        <f t="shared" si="0"/>
        <v>14.940239043824702</v>
      </c>
      <c r="E19" s="36">
        <v>88</v>
      </c>
      <c r="F19" s="35">
        <f t="shared" si="1"/>
        <v>33</v>
      </c>
      <c r="G19" s="37">
        <v>251</v>
      </c>
      <c r="H19" s="38">
        <v>40.299999999999997</v>
      </c>
      <c r="I19" s="39">
        <f t="shared" si="2"/>
        <v>14.496402877697841</v>
      </c>
      <c r="J19" s="40">
        <v>95</v>
      </c>
      <c r="K19" s="35">
        <f t="shared" si="3"/>
        <v>38.284999999999997</v>
      </c>
      <c r="L19" s="37">
        <v>278</v>
      </c>
      <c r="M19" s="41">
        <f>RANK(I19,I6:I23)</f>
        <v>15</v>
      </c>
      <c r="N19" s="42">
        <f t="shared" si="4"/>
        <v>9.565849999999994</v>
      </c>
      <c r="O19" s="43">
        <v>350</v>
      </c>
      <c r="P19" s="44">
        <f>[1]осем!M20</f>
        <v>160</v>
      </c>
      <c r="Q19" s="44">
        <f>[1]осем!D20</f>
        <v>49</v>
      </c>
      <c r="R19" s="45">
        <f>[1]осем!N20</f>
        <v>66</v>
      </c>
      <c r="S19" s="45">
        <f>[1]осем!E20</f>
        <v>14</v>
      </c>
      <c r="T19" s="45">
        <f>[1]осем!T20</f>
        <v>247</v>
      </c>
      <c r="U19" s="45">
        <f>[1]осем!H20+[1]осем!I20</f>
        <v>12</v>
      </c>
      <c r="V19" s="32">
        <v>251</v>
      </c>
      <c r="W19" s="32">
        <v>278</v>
      </c>
      <c r="Y19" t="s">
        <v>40</v>
      </c>
    </row>
    <row r="20" spans="1:26" ht="45" customHeight="1" x14ac:dyDescent="0.35">
      <c r="A20" s="32">
        <v>15</v>
      </c>
      <c r="B20" s="47" t="s">
        <v>41</v>
      </c>
      <c r="C20" s="34">
        <v>31</v>
      </c>
      <c r="D20" s="35">
        <f t="shared" si="0"/>
        <v>15.5</v>
      </c>
      <c r="E20" s="36">
        <v>95</v>
      </c>
      <c r="F20" s="35">
        <f t="shared" si="1"/>
        <v>29.45</v>
      </c>
      <c r="G20" s="37">
        <v>200</v>
      </c>
      <c r="H20" s="38">
        <v>28.8</v>
      </c>
      <c r="I20" s="39">
        <f t="shared" si="2"/>
        <v>14.257425742574259</v>
      </c>
      <c r="J20" s="40">
        <v>90</v>
      </c>
      <c r="K20" s="35">
        <f t="shared" si="3"/>
        <v>25.92</v>
      </c>
      <c r="L20" s="37">
        <v>202</v>
      </c>
      <c r="M20" s="41">
        <f>RANK(I20,I6:I23)</f>
        <v>16</v>
      </c>
      <c r="N20" s="42">
        <f t="shared" si="4"/>
        <v>-6.389299999999996</v>
      </c>
      <c r="O20" s="43">
        <v>132</v>
      </c>
      <c r="P20" s="44">
        <f>[1]осем!M21</f>
        <v>36</v>
      </c>
      <c r="Q20" s="44">
        <f>[1]осем!D21</f>
        <v>3</v>
      </c>
      <c r="R20" s="45">
        <f>[1]осем!N21</f>
        <v>4</v>
      </c>
      <c r="S20" s="45">
        <f>[1]осем!E21</f>
        <v>0</v>
      </c>
      <c r="T20" s="45">
        <f>[1]осем!T21</f>
        <v>145</v>
      </c>
      <c r="U20" s="45">
        <f>[1]осем!H21+[1]осем!I21</f>
        <v>13</v>
      </c>
      <c r="V20" s="32">
        <v>200</v>
      </c>
      <c r="W20" s="32">
        <v>202</v>
      </c>
      <c r="Y20" t="s">
        <v>32</v>
      </c>
    </row>
    <row r="21" spans="1:26" ht="45" customHeight="1" x14ac:dyDescent="0.35">
      <c r="A21" s="32">
        <v>16</v>
      </c>
      <c r="B21" s="47" t="s">
        <v>42</v>
      </c>
      <c r="C21" s="34">
        <v>48.35</v>
      </c>
      <c r="D21" s="35">
        <f t="shared" si="0"/>
        <v>15.109375</v>
      </c>
      <c r="E21" s="36">
        <v>80</v>
      </c>
      <c r="F21" s="35">
        <f t="shared" si="1"/>
        <v>38.68</v>
      </c>
      <c r="G21" s="37">
        <v>320</v>
      </c>
      <c r="H21" s="38">
        <v>48.9</v>
      </c>
      <c r="I21" s="39">
        <f t="shared" si="2"/>
        <v>15.281249999999998</v>
      </c>
      <c r="J21" s="40">
        <v>81</v>
      </c>
      <c r="K21" s="35">
        <f t="shared" si="3"/>
        <v>39.609000000000002</v>
      </c>
      <c r="L21" s="37">
        <v>320</v>
      </c>
      <c r="M21" s="41">
        <f>RANK(I21,I6:I23)</f>
        <v>11</v>
      </c>
      <c r="N21" s="42">
        <f t="shared" si="4"/>
        <v>1.6814900000000037</v>
      </c>
      <c r="O21" s="43">
        <v>324</v>
      </c>
      <c r="P21" s="44">
        <f>[1]осем!M22</f>
        <v>153</v>
      </c>
      <c r="Q21" s="44">
        <f>[1]осем!D22</f>
        <v>43</v>
      </c>
      <c r="R21" s="45">
        <f>[1]осем!N22</f>
        <v>55</v>
      </c>
      <c r="S21" s="45">
        <f>[1]осем!E22</f>
        <v>0</v>
      </c>
      <c r="T21" s="45">
        <f>[1]осем!T22</f>
        <v>146</v>
      </c>
      <c r="U21" s="45">
        <f>[1]осем!H22+[1]осем!I22</f>
        <v>22</v>
      </c>
      <c r="V21" s="32">
        <v>320</v>
      </c>
      <c r="W21" s="32">
        <v>320</v>
      </c>
      <c r="Y21" t="s">
        <v>29</v>
      </c>
    </row>
    <row r="22" spans="1:26" ht="45" customHeight="1" x14ac:dyDescent="0.35">
      <c r="A22" s="32">
        <v>17</v>
      </c>
      <c r="B22" s="47" t="s">
        <v>43</v>
      </c>
      <c r="C22" s="34">
        <v>16.8</v>
      </c>
      <c r="D22" s="35">
        <f t="shared" si="0"/>
        <v>16.8</v>
      </c>
      <c r="E22" s="36">
        <v>95</v>
      </c>
      <c r="F22" s="35">
        <f t="shared" si="1"/>
        <v>15.96</v>
      </c>
      <c r="G22" s="37">
        <v>100</v>
      </c>
      <c r="H22" s="38">
        <v>18.78</v>
      </c>
      <c r="I22" s="39">
        <f t="shared" si="2"/>
        <v>17.88571428571429</v>
      </c>
      <c r="J22" s="40">
        <v>95</v>
      </c>
      <c r="K22" s="35">
        <f t="shared" si="3"/>
        <v>17.841000000000001</v>
      </c>
      <c r="L22" s="37">
        <v>105</v>
      </c>
      <c r="M22" s="41">
        <f>RANK(I22,I6:I23)</f>
        <v>4</v>
      </c>
      <c r="N22" s="42">
        <f t="shared" si="4"/>
        <v>3.4046100000000008</v>
      </c>
      <c r="O22" s="43">
        <v>108</v>
      </c>
      <c r="P22" s="44">
        <f>[1]осем!M23</f>
        <v>29</v>
      </c>
      <c r="Q22" s="44">
        <f>[1]осем!D23</f>
        <v>5</v>
      </c>
      <c r="R22" s="45">
        <f>[1]осем!N23</f>
        <v>18</v>
      </c>
      <c r="S22" s="45">
        <f>[1]осем!E23</f>
        <v>10</v>
      </c>
      <c r="T22" s="45">
        <f>[1]осем!T23</f>
        <v>78</v>
      </c>
      <c r="U22" s="45">
        <f>[1]осем!H23+[1]осем!I23</f>
        <v>12</v>
      </c>
      <c r="V22" s="32">
        <v>100</v>
      </c>
      <c r="W22" s="32">
        <v>105</v>
      </c>
      <c r="Y22" t="s">
        <v>32</v>
      </c>
    </row>
    <row r="23" spans="1:26" ht="45" customHeight="1" x14ac:dyDescent="0.35">
      <c r="A23" s="32">
        <v>18</v>
      </c>
      <c r="B23" s="47" t="s">
        <v>44</v>
      </c>
      <c r="C23" s="34">
        <v>21.8</v>
      </c>
      <c r="D23" s="35">
        <f t="shared" si="0"/>
        <v>15.35211267605634</v>
      </c>
      <c r="E23" s="36">
        <v>94</v>
      </c>
      <c r="F23" s="49">
        <f t="shared" si="1"/>
        <v>20.492000000000004</v>
      </c>
      <c r="G23" s="37">
        <v>142</v>
      </c>
      <c r="H23" s="38">
        <v>18.600000000000001</v>
      </c>
      <c r="I23" s="39">
        <f t="shared" si="2"/>
        <v>13.098591549295776</v>
      </c>
      <c r="J23" s="40">
        <v>94</v>
      </c>
      <c r="K23" s="35">
        <f t="shared" si="3"/>
        <v>17.484000000000002</v>
      </c>
      <c r="L23" s="37">
        <v>142</v>
      </c>
      <c r="M23" s="41">
        <f>RANK(I23,I6:I23)</f>
        <v>17</v>
      </c>
      <c r="N23" s="42">
        <f t="shared" si="4"/>
        <v>-5.4444800000000049</v>
      </c>
      <c r="O23" s="43">
        <v>116</v>
      </c>
      <c r="P23" s="44">
        <f>[1]осем!M24</f>
        <v>57</v>
      </c>
      <c r="Q23" s="44">
        <f>[1]осем!D24</f>
        <v>7</v>
      </c>
      <c r="R23" s="45">
        <f>[1]осем!N24</f>
        <v>14</v>
      </c>
      <c r="S23" s="45">
        <f>[1]осем!E24</f>
        <v>0</v>
      </c>
      <c r="T23" s="45">
        <f>[1]осем!T24</f>
        <v>57</v>
      </c>
      <c r="U23" s="45">
        <f>[1]осем!H24+[1]осем!I24</f>
        <v>6</v>
      </c>
      <c r="V23" s="32">
        <v>142</v>
      </c>
      <c r="W23" s="32">
        <v>142</v>
      </c>
      <c r="Y23" t="s">
        <v>27</v>
      </c>
      <c r="Z23" t="s">
        <v>32</v>
      </c>
    </row>
    <row r="24" spans="1:26" ht="48.75" customHeight="1" x14ac:dyDescent="0.35">
      <c r="A24" s="32"/>
      <c r="B24" s="50" t="s">
        <v>45</v>
      </c>
      <c r="C24" s="51">
        <f>SUM(C6:C23)</f>
        <v>1177.6199999999999</v>
      </c>
      <c r="D24" s="35">
        <f t="shared" si="0"/>
        <v>15.907334864244223</v>
      </c>
      <c r="E24" s="36">
        <f>F24/C24*100</f>
        <v>91.78202646014843</v>
      </c>
      <c r="F24" s="52">
        <f>SUM(F6:F23)</f>
        <v>1080.8434999999999</v>
      </c>
      <c r="G24" s="53">
        <f>SUM(G6:G23)</f>
        <v>7403</v>
      </c>
      <c r="H24" s="39">
        <f>SUM(H6:H23)</f>
        <v>1221.0599999999997</v>
      </c>
      <c r="I24" s="39">
        <f t="shared" si="2"/>
        <v>16.363709461270435</v>
      </c>
      <c r="J24" s="54">
        <f>K24/H24*100</f>
        <v>93.284809919250506</v>
      </c>
      <c r="K24" s="35">
        <f>SUM(K6:K23)</f>
        <v>1139.0635</v>
      </c>
      <c r="L24" s="55">
        <f>SUM(L6:L23)</f>
        <v>7462</v>
      </c>
      <c r="M24" s="32"/>
      <c r="N24" s="42">
        <f t="shared" si="4"/>
        <v>105.37820000000006</v>
      </c>
      <c r="O24" s="43">
        <f>SUM(O6:O23)</f>
        <v>3675</v>
      </c>
      <c r="P24" s="44">
        <f t="shared" ref="P24:V24" si="5">SUM(P6:P23)</f>
        <v>3467</v>
      </c>
      <c r="Q24" s="44">
        <f t="shared" si="5"/>
        <v>465</v>
      </c>
      <c r="R24" s="45">
        <f t="shared" si="5"/>
        <v>1209</v>
      </c>
      <c r="S24" s="45">
        <f t="shared" si="5"/>
        <v>135</v>
      </c>
      <c r="T24" s="45">
        <f t="shared" si="5"/>
        <v>3903</v>
      </c>
      <c r="U24" s="45">
        <f t="shared" si="5"/>
        <v>437</v>
      </c>
      <c r="V24" s="32">
        <f t="shared" si="5"/>
        <v>7403</v>
      </c>
      <c r="W24" s="32">
        <v>7462</v>
      </c>
      <c r="Y24" t="s">
        <v>46</v>
      </c>
    </row>
    <row r="25" spans="1:26" ht="29.25" customHeight="1" x14ac:dyDescent="0.35">
      <c r="A25" s="32"/>
      <c r="B25" s="56" t="s">
        <v>47</v>
      </c>
      <c r="C25" s="51">
        <f>[1]КФХ!D33</f>
        <v>211.54999999999995</v>
      </c>
      <c r="D25" s="57">
        <f t="shared" si="0"/>
        <v>13.552210121716845</v>
      </c>
      <c r="E25" s="58"/>
      <c r="F25" s="58"/>
      <c r="G25" s="58"/>
      <c r="H25" s="59">
        <f>[1]КФХ!G33</f>
        <v>211.39999999999998</v>
      </c>
      <c r="I25" s="59">
        <f t="shared" si="2"/>
        <v>13.017241379310343</v>
      </c>
      <c r="J25" s="60"/>
      <c r="K25" s="60"/>
      <c r="L25" s="60"/>
      <c r="M25" s="61"/>
      <c r="N25" s="61"/>
      <c r="O25" s="61"/>
      <c r="P25" s="62"/>
      <c r="Q25" s="62"/>
      <c r="R25" s="63"/>
      <c r="S25" s="63"/>
      <c r="T25" s="63"/>
      <c r="U25" s="63"/>
      <c r="V25" s="32">
        <v>1561</v>
      </c>
      <c r="W25" s="32">
        <v>1624</v>
      </c>
      <c r="Y25" t="s">
        <v>48</v>
      </c>
    </row>
    <row r="26" spans="1:26" ht="33.75" customHeight="1" x14ac:dyDescent="0.35">
      <c r="A26" s="32"/>
      <c r="B26" s="64" t="s">
        <v>49</v>
      </c>
      <c r="C26" s="51">
        <f>SUM(C24:C25)</f>
        <v>1389.1699999999998</v>
      </c>
      <c r="D26" s="35">
        <f t="shared" si="0"/>
        <v>15.497211066488173</v>
      </c>
      <c r="E26" s="58"/>
      <c r="F26" s="58"/>
      <c r="G26" s="58"/>
      <c r="H26" s="39">
        <f>SUM(H24:H25)</f>
        <v>1432.4599999999996</v>
      </c>
      <c r="I26" s="39">
        <f t="shared" si="2"/>
        <v>15.765573409641201</v>
      </c>
      <c r="J26" s="60"/>
      <c r="K26" s="60"/>
      <c r="L26" s="60"/>
      <c r="M26" s="61"/>
      <c r="N26" s="61"/>
      <c r="O26" s="61"/>
      <c r="P26" s="62"/>
      <c r="Q26" s="62"/>
      <c r="R26" s="63"/>
      <c r="S26" s="63"/>
      <c r="T26" s="63"/>
      <c r="U26" s="63"/>
      <c r="V26" s="32">
        <f>SUM(V24:V25)</f>
        <v>8964</v>
      </c>
      <c r="W26" s="32">
        <f>SUM(W24:W25)</f>
        <v>9086</v>
      </c>
      <c r="Y26" t="s">
        <v>50</v>
      </c>
    </row>
    <row r="27" spans="1:26" x14ac:dyDescent="0.35">
      <c r="K27" s="60"/>
      <c r="L27" s="60"/>
      <c r="M27" s="61"/>
      <c r="N27" s="61"/>
      <c r="O27" s="61"/>
      <c r="P27" s="62"/>
      <c r="Q27" s="62"/>
      <c r="R27" s="63"/>
      <c r="S27" s="63"/>
      <c r="T27" s="63"/>
      <c r="U27" s="63"/>
      <c r="V27" s="32">
        <v>2624</v>
      </c>
      <c r="W27" s="32">
        <v>2532</v>
      </c>
      <c r="Y27" t="s">
        <v>51</v>
      </c>
    </row>
    <row r="28" spans="1:26" x14ac:dyDescent="0.35">
      <c r="V28" s="32">
        <f>SUM(V26:V27)</f>
        <v>11588</v>
      </c>
      <c r="W28" s="32">
        <f>SUM(W26:W27)</f>
        <v>11618</v>
      </c>
      <c r="Y28" t="s">
        <v>52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2014-06-30T05:48:38Z</dcterms:created>
  <dcterms:modified xsi:type="dcterms:W3CDTF">2014-06-30T05:48:53Z</dcterms:modified>
</cp:coreProperties>
</file>