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externalReferences>
    <externalReference r:id="rId2"/>
  </externalReference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W25" i="1" l="1"/>
  <c r="V25" i="1"/>
  <c r="I25" i="1"/>
  <c r="D25" i="1"/>
  <c r="W24" i="1"/>
  <c r="W26" i="1" s="1"/>
  <c r="W28" i="1" s="1"/>
  <c r="V24" i="1"/>
  <c r="V26" i="1" s="1"/>
  <c r="V28" i="1" s="1"/>
  <c r="L24" i="1"/>
  <c r="H24" i="1"/>
  <c r="I24" i="1" s="1"/>
  <c r="G24" i="1"/>
  <c r="C24" i="1"/>
  <c r="C26" i="1" s="1"/>
  <c r="D26" i="1" s="1"/>
  <c r="K23" i="1"/>
  <c r="N23" i="1" s="1"/>
  <c r="I23" i="1"/>
  <c r="M23" i="1" s="1"/>
  <c r="F23" i="1"/>
  <c r="D23" i="1"/>
  <c r="K22" i="1"/>
  <c r="N22" i="1" s="1"/>
  <c r="I22" i="1"/>
  <c r="M22" i="1" s="1"/>
  <c r="F22" i="1"/>
  <c r="D22" i="1"/>
  <c r="K21" i="1"/>
  <c r="N21" i="1" s="1"/>
  <c r="I21" i="1"/>
  <c r="M21" i="1" s="1"/>
  <c r="F21" i="1"/>
  <c r="D21" i="1"/>
  <c r="K20" i="1"/>
  <c r="N20" i="1" s="1"/>
  <c r="I20" i="1"/>
  <c r="M20" i="1" s="1"/>
  <c r="F20" i="1"/>
  <c r="D20" i="1"/>
  <c r="K19" i="1"/>
  <c r="N19" i="1" s="1"/>
  <c r="I19" i="1"/>
  <c r="M19" i="1" s="1"/>
  <c r="F19" i="1"/>
  <c r="D19" i="1"/>
  <c r="K18" i="1"/>
  <c r="N18" i="1" s="1"/>
  <c r="I18" i="1"/>
  <c r="M18" i="1" s="1"/>
  <c r="F18" i="1"/>
  <c r="D18" i="1"/>
  <c r="K17" i="1"/>
  <c r="N17" i="1" s="1"/>
  <c r="I17" i="1"/>
  <c r="M17" i="1" s="1"/>
  <c r="F17" i="1"/>
  <c r="D17" i="1"/>
  <c r="K16" i="1"/>
  <c r="N16" i="1" s="1"/>
  <c r="I16" i="1"/>
  <c r="M16" i="1" s="1"/>
  <c r="F16" i="1"/>
  <c r="D16" i="1"/>
  <c r="K15" i="1"/>
  <c r="N15" i="1" s="1"/>
  <c r="I15" i="1"/>
  <c r="M15" i="1" s="1"/>
  <c r="F15" i="1"/>
  <c r="D15" i="1"/>
  <c r="K14" i="1"/>
  <c r="N14" i="1" s="1"/>
  <c r="I14" i="1"/>
  <c r="M14" i="1" s="1"/>
  <c r="F14" i="1"/>
  <c r="D14" i="1"/>
  <c r="K13" i="1"/>
  <c r="N13" i="1" s="1"/>
  <c r="I13" i="1"/>
  <c r="M13" i="1" s="1"/>
  <c r="F13" i="1"/>
  <c r="D13" i="1"/>
  <c r="K12" i="1"/>
  <c r="N12" i="1" s="1"/>
  <c r="I12" i="1"/>
  <c r="M12" i="1" s="1"/>
  <c r="F12" i="1"/>
  <c r="D12" i="1"/>
  <c r="K11" i="1"/>
  <c r="N11" i="1" s="1"/>
  <c r="I11" i="1"/>
  <c r="M11" i="1" s="1"/>
  <c r="F11" i="1"/>
  <c r="D11" i="1"/>
  <c r="K10" i="1"/>
  <c r="N10" i="1" s="1"/>
  <c r="I10" i="1"/>
  <c r="M10" i="1" s="1"/>
  <c r="F10" i="1"/>
  <c r="D10" i="1"/>
  <c r="K9" i="1"/>
  <c r="N9" i="1" s="1"/>
  <c r="I9" i="1"/>
  <c r="M9" i="1" s="1"/>
  <c r="F9" i="1"/>
  <c r="D9" i="1"/>
  <c r="K8" i="1"/>
  <c r="N8" i="1" s="1"/>
  <c r="I8" i="1"/>
  <c r="M8" i="1" s="1"/>
  <c r="F8" i="1"/>
  <c r="D8" i="1"/>
  <c r="K7" i="1"/>
  <c r="N7" i="1" s="1"/>
  <c r="I7" i="1"/>
  <c r="M7" i="1" s="1"/>
  <c r="F7" i="1"/>
  <c r="D7" i="1"/>
  <c r="U24" i="1"/>
  <c r="T24" i="1"/>
  <c r="S24" i="1"/>
  <c r="R24" i="1"/>
  <c r="Q24" i="1"/>
  <c r="P24" i="1"/>
  <c r="K6" i="1"/>
  <c r="K24" i="1" s="1"/>
  <c r="I6" i="1"/>
  <c r="M6" i="1" s="1"/>
  <c r="F6" i="1"/>
  <c r="F24" i="1" s="1"/>
  <c r="E24" i="1" s="1"/>
  <c r="D6" i="1"/>
  <c r="N24" i="1" l="1"/>
  <c r="J24" i="1"/>
  <c r="D24" i="1"/>
  <c r="H26" i="1"/>
  <c r="I26" i="1" s="1"/>
  <c r="N6" i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<sst xmlns="http://schemas.openxmlformats.org/spreadsheetml/2006/main" count="95" uniqueCount="64">
  <si>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01 июня 2015 года</t>
  </si>
  <si>
    <t>№№</t>
  </si>
  <si>
    <t>Наименование хозяйства</t>
  </si>
  <si>
    <t>2014 год</t>
  </si>
  <si>
    <t>2015 год</t>
  </si>
  <si>
    <t>Рейтинг</t>
  </si>
  <si>
    <t>Выручка  (+,-), тыс.руб</t>
  </si>
  <si>
    <t>зеленый конвеер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</si>
  <si>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</si>
  <si>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</si>
  <si>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</si>
  <si>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</si>
  <si>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</si>
  <si>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</si>
  <si>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</si>
  <si>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</si>
  <si>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</si>
  <si>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</si>
  <si>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</si>
  <si>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</si>
  <si>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</si>
  <si>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</si>
  <si>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клевер</t>
  </si>
  <si>
    <t>ООО ВерА</t>
  </si>
  <si>
    <t>ООО Родина</t>
  </si>
  <si>
    <t>2 укос             мн травы</t>
  </si>
  <si>
    <t>мн. Травы</t>
  </si>
  <si>
    <t>СПК Победа</t>
  </si>
  <si>
    <t>суданка</t>
  </si>
  <si>
    <t>просо</t>
  </si>
  <si>
    <t>СПК Держава</t>
  </si>
  <si>
    <t>кукуруза+2 укос мн трав</t>
  </si>
  <si>
    <t xml:space="preserve">суданская </t>
  </si>
  <si>
    <t>СПК Трактор</t>
  </si>
  <si>
    <t>СПК Югдон</t>
  </si>
  <si>
    <t>мн травы</t>
  </si>
  <si>
    <t>мн.травы</t>
  </si>
  <si>
    <t>СПК Заря</t>
  </si>
  <si>
    <t>силос+просо+рапс</t>
  </si>
  <si>
    <t>люцерна</t>
  </si>
  <si>
    <t>ООО Исток</t>
  </si>
  <si>
    <t>одн, смес зерновых</t>
  </si>
  <si>
    <t>СПК Кр.Октябрь</t>
  </si>
  <si>
    <t>суд.трава</t>
  </si>
  <si>
    <t>ООО Какси</t>
  </si>
  <si>
    <t>СПК Луч</t>
  </si>
  <si>
    <t>2 укос люцерна</t>
  </si>
  <si>
    <t>ООО Туташево</t>
  </si>
  <si>
    <t>ООО Дружба</t>
  </si>
  <si>
    <t>ООО ТерраНова</t>
  </si>
  <si>
    <t>зерносмесь</t>
  </si>
  <si>
    <t>ООО Русский Пычас</t>
  </si>
  <si>
    <t>2 укос клевер</t>
  </si>
  <si>
    <t>ООО Петухово</t>
  </si>
  <si>
    <t>ООО Новобиинское</t>
  </si>
  <si>
    <t>люцерна 2 укос</t>
  </si>
  <si>
    <t>ИТОГО по с/х пред             (Поголовье коров  в 2014 г  7462 гол)</t>
  </si>
  <si>
    <t>СП</t>
  </si>
  <si>
    <t>КФХ (2014 г -поголовье 1594 гол)</t>
  </si>
  <si>
    <t>КФХ</t>
  </si>
  <si>
    <t>ВСЕГО ПО РАЙОНУ (поголовье 2014 г -9056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</si>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</sst>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Baskerville Old Face"/>
      <family val="1"/>
    </font>
    <font>
      <b/>
      <i/>
      <sz val="14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b/>
      <sz val="14"/>
      <color theme="1"/>
      <name val="Arial Cyr"/>
      <charset val="204"/>
    </font>
    <font>
      <i/>
      <sz val="12"/>
      <name val="Arial Narrow"/>
      <family val="2"/>
      <charset val="204"/>
    </font>
    <font>
      <sz val="16"/>
      <name val="Arial Cyr"/>
      <charset val="204"/>
    </font>
    <font>
      <b/>
      <i/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textRotation="180"/>
    </xf>
    <xf numFmtId="0" fontId="4" fillId="2" borderId="1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textRotation="180"/>
    </xf>
    <xf numFmtId="0" fontId="0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textRotation="180"/>
    </xf>
    <xf numFmtId="0" fontId="0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Alignmen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2" fontId="3" fillId="0" borderId="4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6" fillId="2" borderId="1" xfId="0" applyFont="1" applyFill="1" applyBorder="1" applyAlignment="1"/>
    <xf numFmtId="0" fontId="13" fillId="2" borderId="1" xfId="0" applyFont="1" applyFill="1" applyBorder="1"/>
    <xf numFmtId="1" fontId="8" fillId="0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center"/>
    </xf>
    <xf numFmtId="1" fontId="7" fillId="3" borderId="2" xfId="0" applyNumberFormat="1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6" fillId="2" borderId="1" xfId="0" applyFont="1" applyFill="1" applyBorder="1" applyAlignment="1">
      <alignment wrapText="1"/>
    </xf>
    <xf numFmtId="0" fontId="0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7;&#1077;&#1090;&#1095;&#1077;&#1088;\&#1057;&#1074;&#1086;&#1076;&#1082;&#1072;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С на 01.10.12"/>
      <sheetName val="овощи"/>
      <sheetName val="ТРАФ"/>
      <sheetName val="культуры"/>
      <sheetName val="2012 посев"/>
      <sheetName val="овощи2013"/>
      <sheetName val="солома"/>
      <sheetName val="заготовка кормов"/>
      <sheetName val="картофель, овощи"/>
      <sheetName val="растениеводство (2)"/>
      <sheetName val="Раст Посев"/>
      <sheetName val="КФХ"/>
      <sheetName val="осем"/>
      <sheetName val="молоко"/>
      <sheetName val="пофермам июнь"/>
      <sheetName val="органика"/>
      <sheetName val="удоб (под посев 2015)"/>
      <sheetName val="удоб2014"/>
      <sheetName val="комбикорм"/>
      <sheetName val="Лист1"/>
      <sheetName val="удоб(не надо)"/>
      <sheetName val="Лист2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3">
          <cell r="F33">
            <v>1594</v>
          </cell>
          <cell r="I33">
            <v>1154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Z28"/>
  <sheetViews>
    <sheetView tabSelected="1" view="pageBreakPreview" zoomScale="58" zoomScaleNormal="58" zoomScaleSheetLayoutView="5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26" sqref="C26"/>
    </sheetView>
  </sheetViews>
  <sheetFormatPr defaultRowHeight="20.399999999999999" x14ac:dyDescent="0.35"/>
  <cols>
    <col min="1" max="1" width="4.88671875" style="1" customWidth="1"/>
    <col min="2" max="2" width="28.88671875" style="79" customWidth="1"/>
    <col min="3" max="3" width="10.5546875" style="80" customWidth="1"/>
    <col min="4" max="4" width="7.109375" style="80" customWidth="1"/>
    <col min="5" max="5" width="6.77734375" style="80" customWidth="1"/>
    <col min="6" max="6" width="10" style="80" customWidth="1"/>
    <col min="7" max="7" width="7.109375" style="80" hidden="1" customWidth="1"/>
    <col min="8" max="8" width="12.109375" style="81" customWidth="1"/>
    <col min="9" max="9" width="8.33203125" style="82" customWidth="1"/>
    <col min="10" max="10" width="8.77734375" style="82" customWidth="1"/>
    <col min="11" max="11" width="10" style="82" customWidth="1"/>
    <col min="12" max="12" width="7.21875" style="82" hidden="1" customWidth="1"/>
    <col min="13" max="13" width="4.5546875" style="1" customWidth="1"/>
    <col min="14" max="14" width="8" style="1" customWidth="1"/>
    <col min="15" max="15" width="13.332031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7.5546875" style="1" customWidth="1"/>
    <col min="20" max="20" width="7.44140625" style="3" customWidth="1"/>
    <col min="21" max="21" width="8.33203125" style="3" customWidth="1"/>
    <col min="22" max="23" width="8.88671875" style="1" hidden="1" customWidth="1"/>
    <col min="24" max="24" width="8.88671875" style="3" hidden="1" customWidth="1"/>
    <col min="25" max="29" width="0" hidden="1" customWidth="1"/>
  </cols>
  <sheetData>
    <row r="1" spans="1:26" ht="30.6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26" s="18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4" t="s">
        <v>10</v>
      </c>
      <c r="W3" s="4"/>
      <c r="X3" s="17"/>
    </row>
    <row r="4" spans="1:26" s="18" customFormat="1" ht="16.2" customHeight="1" x14ac:dyDescent="0.25">
      <c r="A4" s="4"/>
      <c r="B4" s="5"/>
      <c r="C4" s="19" t="s">
        <v>11</v>
      </c>
      <c r="D4" s="20" t="s">
        <v>12</v>
      </c>
      <c r="E4" s="20" t="s">
        <v>13</v>
      </c>
      <c r="F4" s="20" t="s">
        <v>14</v>
      </c>
      <c r="G4" s="14" t="s">
        <v>15</v>
      </c>
      <c r="H4" s="20" t="s">
        <v>11</v>
      </c>
      <c r="I4" s="20" t="s">
        <v>12</v>
      </c>
      <c r="J4" s="20" t="s">
        <v>13</v>
      </c>
      <c r="K4" s="20" t="s">
        <v>14</v>
      </c>
      <c r="L4" s="21" t="s">
        <v>15</v>
      </c>
      <c r="M4" s="22"/>
      <c r="N4" s="13"/>
      <c r="O4" s="23"/>
      <c r="P4" s="15" t="s">
        <v>16</v>
      </c>
      <c r="Q4" s="15"/>
      <c r="R4" s="15" t="s">
        <v>17</v>
      </c>
      <c r="S4" s="15"/>
      <c r="T4" s="16"/>
      <c r="U4" s="16"/>
      <c r="V4" s="24"/>
      <c r="W4" s="24"/>
      <c r="X4" s="17"/>
    </row>
    <row r="5" spans="1:26" s="18" customFormat="1" ht="29.4" customHeight="1" x14ac:dyDescent="0.25">
      <c r="A5" s="4"/>
      <c r="B5" s="5"/>
      <c r="C5" s="19"/>
      <c r="D5" s="20"/>
      <c r="E5" s="20"/>
      <c r="F5" s="20"/>
      <c r="G5" s="25"/>
      <c r="H5" s="20"/>
      <c r="I5" s="20"/>
      <c r="J5" s="20"/>
      <c r="K5" s="20"/>
      <c r="L5" s="20"/>
      <c r="M5" s="26"/>
      <c r="N5" s="13"/>
      <c r="O5" s="27"/>
      <c r="P5" s="24" t="s">
        <v>18</v>
      </c>
      <c r="Q5" s="28" t="s">
        <v>19</v>
      </c>
      <c r="R5" s="24" t="s">
        <v>20</v>
      </c>
      <c r="S5" s="28" t="s">
        <v>19</v>
      </c>
      <c r="T5" s="29" t="s">
        <v>18</v>
      </c>
      <c r="U5" s="30" t="s">
        <v>19</v>
      </c>
      <c r="V5" s="24">
        <v>2014</v>
      </c>
      <c r="W5" s="24">
        <v>2015</v>
      </c>
      <c r="X5" s="17"/>
    </row>
    <row r="6" spans="1:26" s="46" customFormat="1" ht="45" customHeight="1" x14ac:dyDescent="0.35">
      <c r="A6" s="31">
        <v>1</v>
      </c>
      <c r="B6" s="32" t="s">
        <v>21</v>
      </c>
      <c r="C6" s="33">
        <v>198.13</v>
      </c>
      <c r="D6" s="34">
        <f>C6/V6*100</f>
        <v>16.108130081300811</v>
      </c>
      <c r="E6" s="35">
        <v>94</v>
      </c>
      <c r="F6" s="36">
        <f t="shared" ref="F6:F23" si="0">C6*E6/100</f>
        <v>186.24220000000003</v>
      </c>
      <c r="G6" s="37">
        <v>1230</v>
      </c>
      <c r="H6" s="38">
        <v>203.34</v>
      </c>
      <c r="I6" s="39">
        <f t="shared" ref="I6:I26" si="1">H6/W6*100</f>
        <v>16.945</v>
      </c>
      <c r="J6" s="40">
        <v>94.41</v>
      </c>
      <c r="K6" s="34">
        <f t="shared" ref="K6:K23" si="2">H6*J6/100</f>
        <v>191.97329399999998</v>
      </c>
      <c r="L6" s="37">
        <v>1200</v>
      </c>
      <c r="M6" s="41">
        <f>RANK(I6,I6:I23)</f>
        <v>8</v>
      </c>
      <c r="N6" s="42">
        <f>((K6-F6))*19/10</f>
        <v>10.889078599999916</v>
      </c>
      <c r="O6" s="43" t="s">
        <v>22</v>
      </c>
      <c r="P6" s="44">
        <v>447</v>
      </c>
      <c r="Q6" s="44">
        <v>63</v>
      </c>
      <c r="R6" s="44">
        <v>121</v>
      </c>
      <c r="S6" s="44">
        <v>0</v>
      </c>
      <c r="T6" s="45">
        <v>408</v>
      </c>
      <c r="U6" s="45">
        <v>102</v>
      </c>
      <c r="V6" s="31">
        <v>1230</v>
      </c>
      <c r="W6" s="31">
        <v>1200</v>
      </c>
      <c r="X6" s="3"/>
      <c r="Y6" s="46" t="s">
        <v>22</v>
      </c>
    </row>
    <row r="7" spans="1:26" ht="45" customHeight="1" x14ac:dyDescent="0.35">
      <c r="A7" s="31">
        <v>2</v>
      </c>
      <c r="B7" s="32" t="s">
        <v>23</v>
      </c>
      <c r="C7" s="33">
        <v>103.53</v>
      </c>
      <c r="D7" s="34">
        <f t="shared" ref="D7:D27" si="3">C7/V7*100</f>
        <v>16.101088646967341</v>
      </c>
      <c r="E7" s="35">
        <v>92</v>
      </c>
      <c r="F7" s="36">
        <f t="shared" si="0"/>
        <v>95.247600000000006</v>
      </c>
      <c r="G7" s="37">
        <v>643</v>
      </c>
      <c r="H7" s="38">
        <v>87.84</v>
      </c>
      <c r="I7" s="39">
        <f t="shared" si="1"/>
        <v>13.618604651162791</v>
      </c>
      <c r="J7" s="40">
        <v>89.72</v>
      </c>
      <c r="K7" s="34">
        <f t="shared" si="2"/>
        <v>78.810048000000009</v>
      </c>
      <c r="L7" s="37">
        <v>645</v>
      </c>
      <c r="M7" s="41">
        <f>RANK(I7,I6:I23)</f>
        <v>17</v>
      </c>
      <c r="N7" s="42">
        <f t="shared" ref="N7:N24" si="4">((K7-F7))*19/10</f>
        <v>-31.231348799999996</v>
      </c>
      <c r="O7" s="43"/>
      <c r="P7" s="44">
        <v>209</v>
      </c>
      <c r="Q7" s="44">
        <v>18</v>
      </c>
      <c r="R7" s="44">
        <v>80</v>
      </c>
      <c r="S7" s="44">
        <v>0</v>
      </c>
      <c r="T7" s="45">
        <v>220</v>
      </c>
      <c r="U7" s="45">
        <v>23</v>
      </c>
      <c r="V7" s="31">
        <v>643</v>
      </c>
      <c r="W7" s="31">
        <v>645</v>
      </c>
    </row>
    <row r="8" spans="1:26" s="58" customFormat="1" ht="45" customHeight="1" x14ac:dyDescent="0.35">
      <c r="A8" s="47">
        <v>3</v>
      </c>
      <c r="B8" s="48" t="s">
        <v>24</v>
      </c>
      <c r="C8" s="49">
        <v>160</v>
      </c>
      <c r="D8" s="36">
        <f t="shared" si="3"/>
        <v>20</v>
      </c>
      <c r="E8" s="50">
        <v>98</v>
      </c>
      <c r="F8" s="36">
        <f t="shared" si="0"/>
        <v>156.80000000000001</v>
      </c>
      <c r="G8" s="51">
        <v>800</v>
      </c>
      <c r="H8" s="52">
        <v>153</v>
      </c>
      <c r="I8" s="53">
        <f t="shared" si="1"/>
        <v>19.125</v>
      </c>
      <c r="J8" s="54">
        <v>96</v>
      </c>
      <c r="K8" s="36">
        <f t="shared" si="2"/>
        <v>146.88</v>
      </c>
      <c r="L8" s="51">
        <v>800</v>
      </c>
      <c r="M8" s="55">
        <f>RANK(I8,I6:I23)</f>
        <v>2</v>
      </c>
      <c r="N8" s="42">
        <f t="shared" si="4"/>
        <v>-18.848000000000031</v>
      </c>
      <c r="O8" s="56" t="s">
        <v>25</v>
      </c>
      <c r="P8" s="44">
        <v>353</v>
      </c>
      <c r="Q8" s="44">
        <v>60</v>
      </c>
      <c r="R8" s="44">
        <v>107</v>
      </c>
      <c r="S8" s="44">
        <v>17</v>
      </c>
      <c r="T8" s="45">
        <v>426</v>
      </c>
      <c r="U8" s="45">
        <v>50</v>
      </c>
      <c r="V8" s="47">
        <v>800</v>
      </c>
      <c r="W8" s="47">
        <v>800</v>
      </c>
      <c r="X8" s="57"/>
      <c r="Y8" s="57" t="s">
        <v>26</v>
      </c>
    </row>
    <row r="9" spans="1:26" ht="45" customHeight="1" x14ac:dyDescent="0.35">
      <c r="A9" s="31">
        <v>4</v>
      </c>
      <c r="B9" s="59" t="s">
        <v>27</v>
      </c>
      <c r="C9" s="33">
        <v>40.29</v>
      </c>
      <c r="D9" s="34">
        <f t="shared" si="3"/>
        <v>15.8</v>
      </c>
      <c r="E9" s="35">
        <v>97</v>
      </c>
      <c r="F9" s="36">
        <f t="shared" si="0"/>
        <v>39.081299999999999</v>
      </c>
      <c r="G9" s="37">
        <v>255</v>
      </c>
      <c r="H9" s="38">
        <v>38.61</v>
      </c>
      <c r="I9" s="39">
        <f t="shared" si="1"/>
        <v>15.141176470588235</v>
      </c>
      <c r="J9" s="40">
        <v>98</v>
      </c>
      <c r="K9" s="34">
        <f t="shared" si="2"/>
        <v>37.837799999999994</v>
      </c>
      <c r="L9" s="37">
        <v>255</v>
      </c>
      <c r="M9" s="41">
        <f>RANK(I9,I6:I23)</f>
        <v>13</v>
      </c>
      <c r="N9" s="42">
        <f t="shared" si="4"/>
        <v>-2.3626500000000084</v>
      </c>
      <c r="O9" s="43" t="s">
        <v>28</v>
      </c>
      <c r="P9" s="44">
        <v>158</v>
      </c>
      <c r="Q9" s="44">
        <v>29</v>
      </c>
      <c r="R9" s="44">
        <v>30</v>
      </c>
      <c r="S9" s="44">
        <v>0</v>
      </c>
      <c r="T9" s="45">
        <v>83</v>
      </c>
      <c r="U9" s="45">
        <v>5</v>
      </c>
      <c r="V9" s="31">
        <v>255</v>
      </c>
      <c r="W9" s="31">
        <v>255</v>
      </c>
      <c r="Y9" t="s">
        <v>29</v>
      </c>
    </row>
    <row r="10" spans="1:26" s="58" customFormat="1" ht="45" customHeight="1" x14ac:dyDescent="0.35">
      <c r="A10" s="47">
        <v>5</v>
      </c>
      <c r="B10" s="48" t="s">
        <v>30</v>
      </c>
      <c r="C10" s="49">
        <v>82.82</v>
      </c>
      <c r="D10" s="36">
        <f t="shared" si="3"/>
        <v>16.399999999999999</v>
      </c>
      <c r="E10" s="50">
        <v>93</v>
      </c>
      <c r="F10" s="36">
        <f t="shared" si="0"/>
        <v>77.022599999999997</v>
      </c>
      <c r="G10" s="51">
        <v>505</v>
      </c>
      <c r="H10" s="52">
        <v>83.29</v>
      </c>
      <c r="I10" s="53">
        <f t="shared" si="1"/>
        <v>18.50888888888889</v>
      </c>
      <c r="J10" s="54">
        <v>91</v>
      </c>
      <c r="K10" s="36">
        <f t="shared" si="2"/>
        <v>75.793900000000008</v>
      </c>
      <c r="L10" s="51">
        <v>450</v>
      </c>
      <c r="M10" s="55">
        <f>RANK(I10,I6:I23)</f>
        <v>3</v>
      </c>
      <c r="N10" s="42">
        <f t="shared" si="4"/>
        <v>-2.3345299999999796</v>
      </c>
      <c r="O10" s="56" t="s">
        <v>31</v>
      </c>
      <c r="P10" s="44">
        <v>149</v>
      </c>
      <c r="Q10" s="44">
        <v>19</v>
      </c>
      <c r="R10" s="44">
        <v>103</v>
      </c>
      <c r="S10" s="44">
        <v>9</v>
      </c>
      <c r="T10" s="45">
        <v>257</v>
      </c>
      <c r="U10" s="45">
        <v>27</v>
      </c>
      <c r="V10" s="47">
        <v>505</v>
      </c>
      <c r="W10" s="47">
        <v>450</v>
      </c>
      <c r="X10" s="57"/>
      <c r="Y10" s="58" t="s">
        <v>29</v>
      </c>
      <c r="Z10" s="58" t="s">
        <v>32</v>
      </c>
    </row>
    <row r="11" spans="1:26" s="58" customFormat="1" ht="45" customHeight="1" x14ac:dyDescent="0.35">
      <c r="A11" s="47">
        <v>6</v>
      </c>
      <c r="B11" s="60" t="s">
        <v>33</v>
      </c>
      <c r="C11" s="49">
        <v>57</v>
      </c>
      <c r="D11" s="36">
        <f t="shared" si="3"/>
        <v>17.53846153846154</v>
      </c>
      <c r="E11" s="50">
        <v>91</v>
      </c>
      <c r="F11" s="36">
        <f t="shared" si="0"/>
        <v>51.87</v>
      </c>
      <c r="G11" s="51">
        <v>325</v>
      </c>
      <c r="H11" s="52">
        <v>50</v>
      </c>
      <c r="I11" s="53">
        <f t="shared" si="1"/>
        <v>15.384615384615385</v>
      </c>
      <c r="J11" s="61">
        <v>90</v>
      </c>
      <c r="K11" s="36">
        <f>H11*J11/100</f>
        <v>45</v>
      </c>
      <c r="L11" s="51">
        <v>325</v>
      </c>
      <c r="M11" s="55">
        <f>RANK(I11,I6:I23)</f>
        <v>12</v>
      </c>
      <c r="N11" s="42">
        <f t="shared" si="4"/>
        <v>-13.052999999999994</v>
      </c>
      <c r="O11" s="62" t="s">
        <v>28</v>
      </c>
      <c r="P11" s="44">
        <v>106</v>
      </c>
      <c r="Q11" s="44">
        <v>18</v>
      </c>
      <c r="R11" s="44">
        <v>71</v>
      </c>
      <c r="S11" s="44">
        <v>13</v>
      </c>
      <c r="T11" s="45">
        <v>82</v>
      </c>
      <c r="U11" s="45">
        <v>20</v>
      </c>
      <c r="V11" s="47">
        <v>325</v>
      </c>
      <c r="W11" s="47">
        <v>325</v>
      </c>
      <c r="X11" s="57"/>
      <c r="Y11" s="58" t="s">
        <v>29</v>
      </c>
      <c r="Z11" s="58" t="s">
        <v>32</v>
      </c>
    </row>
    <row r="12" spans="1:26" s="58" customFormat="1" ht="45" customHeight="1" x14ac:dyDescent="0.35">
      <c r="A12" s="47">
        <v>7</v>
      </c>
      <c r="B12" s="48" t="s">
        <v>34</v>
      </c>
      <c r="C12" s="49">
        <v>42.9</v>
      </c>
      <c r="D12" s="36">
        <f t="shared" si="3"/>
        <v>19.411764705882355</v>
      </c>
      <c r="E12" s="50">
        <v>96</v>
      </c>
      <c r="F12" s="36">
        <f t="shared" si="0"/>
        <v>41.183999999999997</v>
      </c>
      <c r="G12" s="51">
        <v>221</v>
      </c>
      <c r="H12" s="52">
        <v>37.1</v>
      </c>
      <c r="I12" s="53">
        <f t="shared" si="1"/>
        <v>16.787330316742082</v>
      </c>
      <c r="J12" s="54">
        <v>93</v>
      </c>
      <c r="K12" s="36">
        <f t="shared" si="2"/>
        <v>34.503</v>
      </c>
      <c r="L12" s="51">
        <v>221</v>
      </c>
      <c r="M12" s="55">
        <f>RANK(I12,I6:I23)</f>
        <v>10</v>
      </c>
      <c r="N12" s="42">
        <f t="shared" si="4"/>
        <v>-12.693899999999996</v>
      </c>
      <c r="O12" s="62" t="s">
        <v>35</v>
      </c>
      <c r="P12" s="44">
        <v>85</v>
      </c>
      <c r="Q12" s="44">
        <v>16</v>
      </c>
      <c r="R12" s="44">
        <v>25</v>
      </c>
      <c r="S12" s="44">
        <v>6</v>
      </c>
      <c r="T12" s="45">
        <v>69</v>
      </c>
      <c r="U12" s="45">
        <v>8</v>
      </c>
      <c r="V12" s="47">
        <v>221</v>
      </c>
      <c r="W12" s="47">
        <v>221</v>
      </c>
      <c r="X12" s="57"/>
      <c r="Y12" s="58" t="s">
        <v>36</v>
      </c>
    </row>
    <row r="13" spans="1:26" ht="45" customHeight="1" x14ac:dyDescent="0.35">
      <c r="A13" s="31">
        <v>8</v>
      </c>
      <c r="B13" s="48" t="s">
        <v>37</v>
      </c>
      <c r="C13" s="33">
        <v>116.79</v>
      </c>
      <c r="D13" s="34">
        <f t="shared" si="3"/>
        <v>16.684285714285714</v>
      </c>
      <c r="E13" s="35">
        <v>99</v>
      </c>
      <c r="F13" s="36">
        <f t="shared" si="0"/>
        <v>115.6221</v>
      </c>
      <c r="G13" s="37">
        <v>700</v>
      </c>
      <c r="H13" s="38">
        <v>120.86</v>
      </c>
      <c r="I13" s="39">
        <f t="shared" si="1"/>
        <v>17.265714285714289</v>
      </c>
      <c r="J13" s="63">
        <v>99</v>
      </c>
      <c r="K13" s="34">
        <f t="shared" si="2"/>
        <v>119.6514</v>
      </c>
      <c r="L13" s="37">
        <v>700</v>
      </c>
      <c r="M13" s="41">
        <f>RANK(I13,I6:I23)</f>
        <v>4</v>
      </c>
      <c r="N13" s="42">
        <f t="shared" si="4"/>
        <v>7.6556699999999847</v>
      </c>
      <c r="O13" s="43" t="s">
        <v>28</v>
      </c>
      <c r="P13" s="44">
        <v>275</v>
      </c>
      <c r="Q13" s="44">
        <v>20</v>
      </c>
      <c r="R13" s="44">
        <v>169</v>
      </c>
      <c r="S13" s="44">
        <v>9</v>
      </c>
      <c r="T13" s="45">
        <v>454</v>
      </c>
      <c r="U13" s="45">
        <v>25</v>
      </c>
      <c r="V13" s="31">
        <v>700</v>
      </c>
      <c r="W13" s="31">
        <v>700</v>
      </c>
      <c r="Y13" t="s">
        <v>38</v>
      </c>
      <c r="Z13" t="s">
        <v>39</v>
      </c>
    </row>
    <row r="14" spans="1:26" s="58" customFormat="1" ht="45" customHeight="1" x14ac:dyDescent="0.35">
      <c r="A14" s="47">
        <v>9</v>
      </c>
      <c r="B14" s="48" t="s">
        <v>40</v>
      </c>
      <c r="C14" s="49">
        <v>42</v>
      </c>
      <c r="D14" s="36">
        <f t="shared" si="3"/>
        <v>12.727272727272727</v>
      </c>
      <c r="E14" s="50">
        <v>88</v>
      </c>
      <c r="F14" s="36">
        <f t="shared" si="0"/>
        <v>36.96</v>
      </c>
      <c r="G14" s="51">
        <v>330</v>
      </c>
      <c r="H14" s="52">
        <v>41.18</v>
      </c>
      <c r="I14" s="53">
        <f t="shared" si="1"/>
        <v>14.2</v>
      </c>
      <c r="J14" s="54">
        <v>82</v>
      </c>
      <c r="K14" s="36">
        <f t="shared" si="2"/>
        <v>33.767599999999995</v>
      </c>
      <c r="L14" s="51">
        <v>290</v>
      </c>
      <c r="M14" s="55">
        <f>RANK(I14,I6:I23)</f>
        <v>14</v>
      </c>
      <c r="N14" s="42">
        <f t="shared" si="4"/>
        <v>-6.0655600000000121</v>
      </c>
      <c r="O14" s="62" t="s">
        <v>39</v>
      </c>
      <c r="P14" s="44">
        <v>55</v>
      </c>
      <c r="Q14" s="44">
        <v>20</v>
      </c>
      <c r="R14" s="44">
        <v>34</v>
      </c>
      <c r="S14" s="44">
        <v>0</v>
      </c>
      <c r="T14" s="45">
        <v>68</v>
      </c>
      <c r="U14" s="45">
        <v>20</v>
      </c>
      <c r="V14" s="47">
        <v>330</v>
      </c>
      <c r="W14" s="47">
        <v>290</v>
      </c>
      <c r="X14" s="57"/>
      <c r="Y14" s="58" t="s">
        <v>41</v>
      </c>
    </row>
    <row r="15" spans="1:26" s="58" customFormat="1" ht="45" customHeight="1" x14ac:dyDescent="0.35">
      <c r="A15" s="47">
        <v>10</v>
      </c>
      <c r="B15" s="48" t="s">
        <v>42</v>
      </c>
      <c r="C15" s="49">
        <v>44</v>
      </c>
      <c r="D15" s="36">
        <f t="shared" si="3"/>
        <v>17.254901960784313</v>
      </c>
      <c r="E15" s="50">
        <v>90</v>
      </c>
      <c r="F15" s="36">
        <f t="shared" si="0"/>
        <v>39.6</v>
      </c>
      <c r="G15" s="51">
        <v>255</v>
      </c>
      <c r="H15" s="52">
        <v>48</v>
      </c>
      <c r="I15" s="53">
        <f t="shared" si="1"/>
        <v>16.842105263157894</v>
      </c>
      <c r="J15" s="54">
        <v>94</v>
      </c>
      <c r="K15" s="36">
        <f t="shared" si="2"/>
        <v>45.12</v>
      </c>
      <c r="L15" s="51">
        <v>285</v>
      </c>
      <c r="M15" s="55">
        <f>RANK(I15,I6:I23)</f>
        <v>9</v>
      </c>
      <c r="N15" s="42">
        <f t="shared" si="4"/>
        <v>10.487999999999992</v>
      </c>
      <c r="O15" s="62" t="s">
        <v>39</v>
      </c>
      <c r="P15" s="44">
        <v>107</v>
      </c>
      <c r="Q15" s="44">
        <v>22</v>
      </c>
      <c r="R15" s="44">
        <v>10</v>
      </c>
      <c r="S15" s="44">
        <v>5</v>
      </c>
      <c r="T15" s="45">
        <v>227</v>
      </c>
      <c r="U15" s="45">
        <v>33</v>
      </c>
      <c r="V15" s="47">
        <v>255</v>
      </c>
      <c r="W15" s="47">
        <v>285</v>
      </c>
      <c r="X15" s="57"/>
      <c r="Y15" s="58" t="s">
        <v>43</v>
      </c>
    </row>
    <row r="16" spans="1:26" s="58" customFormat="1" ht="45" customHeight="1" x14ac:dyDescent="0.35">
      <c r="A16" s="47">
        <v>11</v>
      </c>
      <c r="B16" s="48" t="s">
        <v>44</v>
      </c>
      <c r="C16" s="49">
        <v>82.01</v>
      </c>
      <c r="D16" s="36">
        <f t="shared" si="3"/>
        <v>17.82826086956522</v>
      </c>
      <c r="E16" s="50">
        <v>86</v>
      </c>
      <c r="F16" s="36">
        <f t="shared" si="0"/>
        <v>70.528600000000012</v>
      </c>
      <c r="G16" s="51">
        <v>460</v>
      </c>
      <c r="H16" s="52">
        <v>79.12</v>
      </c>
      <c r="I16" s="53">
        <f t="shared" si="1"/>
        <v>17.200000000000003</v>
      </c>
      <c r="J16" s="54">
        <v>90</v>
      </c>
      <c r="K16" s="36">
        <f t="shared" si="2"/>
        <v>71.207999999999998</v>
      </c>
      <c r="L16" s="64">
        <v>460</v>
      </c>
      <c r="M16" s="55">
        <f>RANK(I16,I6:I23)</f>
        <v>5</v>
      </c>
      <c r="N16" s="42">
        <f t="shared" si="4"/>
        <v>1.290859999999975</v>
      </c>
      <c r="O16" s="62" t="s">
        <v>39</v>
      </c>
      <c r="P16" s="44">
        <v>223</v>
      </c>
      <c r="Q16" s="44">
        <v>14</v>
      </c>
      <c r="R16" s="44">
        <v>107</v>
      </c>
      <c r="S16" s="44">
        <v>3</v>
      </c>
      <c r="T16" s="45">
        <v>202</v>
      </c>
      <c r="U16" s="45">
        <v>6</v>
      </c>
      <c r="V16" s="47">
        <v>460</v>
      </c>
      <c r="W16" s="47">
        <v>460</v>
      </c>
      <c r="X16" s="57"/>
      <c r="Y16" s="58" t="s">
        <v>39</v>
      </c>
    </row>
    <row r="17" spans="1:26" s="58" customFormat="1" ht="45" customHeight="1" x14ac:dyDescent="0.35">
      <c r="A17" s="47">
        <v>12</v>
      </c>
      <c r="B17" s="60" t="s">
        <v>45</v>
      </c>
      <c r="C17" s="49">
        <v>98.02</v>
      </c>
      <c r="D17" s="36">
        <f t="shared" si="3"/>
        <v>16.899999999999999</v>
      </c>
      <c r="E17" s="50">
        <v>92</v>
      </c>
      <c r="F17" s="36">
        <f t="shared" si="0"/>
        <v>90.178399999999996</v>
      </c>
      <c r="G17" s="51">
        <v>580</v>
      </c>
      <c r="H17" s="52">
        <v>99.16</v>
      </c>
      <c r="I17" s="53">
        <f t="shared" si="1"/>
        <v>16.950427350427351</v>
      </c>
      <c r="J17" s="54">
        <v>92</v>
      </c>
      <c r="K17" s="36">
        <f t="shared" si="2"/>
        <v>91.227199999999996</v>
      </c>
      <c r="L17" s="51">
        <v>585</v>
      </c>
      <c r="M17" s="55">
        <f>RANK(I17,I6:I23)</f>
        <v>7</v>
      </c>
      <c r="N17" s="42">
        <f t="shared" si="4"/>
        <v>1.9927199999999998</v>
      </c>
      <c r="O17" s="56" t="s">
        <v>46</v>
      </c>
      <c r="P17" s="44">
        <v>234</v>
      </c>
      <c r="Q17" s="44">
        <v>31</v>
      </c>
      <c r="R17" s="44">
        <v>59</v>
      </c>
      <c r="S17" s="44">
        <v>15</v>
      </c>
      <c r="T17" s="45">
        <v>234</v>
      </c>
      <c r="U17" s="45">
        <v>30</v>
      </c>
      <c r="V17" s="47">
        <v>580</v>
      </c>
      <c r="W17" s="47">
        <v>585</v>
      </c>
      <c r="X17" s="57"/>
      <c r="Y17" s="58" t="s">
        <v>43</v>
      </c>
      <c r="Z17" s="58" t="s">
        <v>28</v>
      </c>
    </row>
    <row r="18" spans="1:26" s="58" customFormat="1" ht="45" customHeight="1" x14ac:dyDescent="0.35">
      <c r="A18" s="47">
        <v>13</v>
      </c>
      <c r="B18" s="48" t="s">
        <v>47</v>
      </c>
      <c r="C18" s="49">
        <v>19.5</v>
      </c>
      <c r="D18" s="36">
        <f t="shared" si="3"/>
        <v>17.567567567567568</v>
      </c>
      <c r="E18" s="50">
        <v>82</v>
      </c>
      <c r="F18" s="36">
        <f t="shared" si="0"/>
        <v>15.99</v>
      </c>
      <c r="G18" s="51">
        <v>111</v>
      </c>
      <c r="H18" s="52">
        <v>27</v>
      </c>
      <c r="I18" s="53">
        <f t="shared" si="1"/>
        <v>24.324324324324326</v>
      </c>
      <c r="J18" s="54">
        <v>86</v>
      </c>
      <c r="K18" s="36">
        <f t="shared" si="2"/>
        <v>23.22</v>
      </c>
      <c r="L18" s="51">
        <v>111</v>
      </c>
      <c r="M18" s="55">
        <f>RANK(I18,I6:I23)</f>
        <v>1</v>
      </c>
      <c r="N18" s="42">
        <f t="shared" si="4"/>
        <v>13.736999999999998</v>
      </c>
      <c r="O18" s="62" t="s">
        <v>28</v>
      </c>
      <c r="P18" s="44">
        <v>80</v>
      </c>
      <c r="Q18" s="44">
        <v>9</v>
      </c>
      <c r="R18" s="44">
        <v>9</v>
      </c>
      <c r="S18" s="44">
        <v>0</v>
      </c>
      <c r="T18" s="45">
        <v>74</v>
      </c>
      <c r="U18" s="45">
        <v>29</v>
      </c>
      <c r="V18" s="47">
        <v>111</v>
      </c>
      <c r="W18" s="47">
        <v>111</v>
      </c>
      <c r="X18" s="57"/>
      <c r="Y18" s="58" t="s">
        <v>36</v>
      </c>
      <c r="Z18" s="58" t="s">
        <v>28</v>
      </c>
    </row>
    <row r="19" spans="1:26" s="58" customFormat="1" ht="45" customHeight="1" x14ac:dyDescent="0.35">
      <c r="A19" s="47">
        <v>14</v>
      </c>
      <c r="B19" s="48" t="s">
        <v>48</v>
      </c>
      <c r="C19" s="49">
        <v>37.25</v>
      </c>
      <c r="D19" s="36">
        <f t="shared" si="3"/>
        <v>13.399280575539569</v>
      </c>
      <c r="E19" s="50">
        <v>95</v>
      </c>
      <c r="F19" s="36">
        <f t="shared" si="0"/>
        <v>35.387500000000003</v>
      </c>
      <c r="G19" s="51">
        <v>278</v>
      </c>
      <c r="H19" s="52">
        <v>46</v>
      </c>
      <c r="I19" s="53">
        <f>H19/W19*100</f>
        <v>15.753424657534246</v>
      </c>
      <c r="J19" s="54">
        <v>82</v>
      </c>
      <c r="K19" s="36">
        <f t="shared" si="2"/>
        <v>37.72</v>
      </c>
      <c r="L19" s="51">
        <v>292</v>
      </c>
      <c r="M19" s="55">
        <f>RANK(I19,I6:I23)</f>
        <v>11</v>
      </c>
      <c r="N19" s="42">
        <f t="shared" si="4"/>
        <v>4.4317499999999921</v>
      </c>
      <c r="O19" s="62" t="s">
        <v>35</v>
      </c>
      <c r="P19" s="44">
        <v>96</v>
      </c>
      <c r="Q19" s="44">
        <v>15</v>
      </c>
      <c r="R19" s="44">
        <v>36</v>
      </c>
      <c r="S19" s="44">
        <v>14</v>
      </c>
      <c r="T19" s="45">
        <v>215</v>
      </c>
      <c r="U19" s="45">
        <v>44</v>
      </c>
      <c r="V19" s="47">
        <v>278</v>
      </c>
      <c r="W19" s="47">
        <v>292</v>
      </c>
      <c r="X19" s="57"/>
      <c r="Y19" s="58" t="s">
        <v>35</v>
      </c>
    </row>
    <row r="20" spans="1:26" ht="45" customHeight="1" x14ac:dyDescent="0.35">
      <c r="A20" s="31">
        <v>15</v>
      </c>
      <c r="B20" s="48" t="s">
        <v>49</v>
      </c>
      <c r="C20" s="33">
        <v>28.2</v>
      </c>
      <c r="D20" s="34">
        <f t="shared" si="3"/>
        <v>13.960396039603959</v>
      </c>
      <c r="E20" s="35">
        <v>90</v>
      </c>
      <c r="F20" s="36">
        <f t="shared" si="0"/>
        <v>25.38</v>
      </c>
      <c r="G20" s="37">
        <v>202</v>
      </c>
      <c r="H20" s="38">
        <v>18</v>
      </c>
      <c r="I20" s="39">
        <f t="shared" si="1"/>
        <v>12</v>
      </c>
      <c r="J20" s="63">
        <v>90</v>
      </c>
      <c r="K20" s="34">
        <f t="shared" si="2"/>
        <v>16.2</v>
      </c>
      <c r="L20" s="37">
        <v>150</v>
      </c>
      <c r="M20" s="41">
        <f>RANK(I20,I6:I23)</f>
        <v>18</v>
      </c>
      <c r="N20" s="42">
        <f t="shared" si="4"/>
        <v>-17.442</v>
      </c>
      <c r="O20" s="65" t="s">
        <v>50</v>
      </c>
      <c r="P20" s="44">
        <v>49</v>
      </c>
      <c r="Q20" s="44">
        <v>8</v>
      </c>
      <c r="R20" s="44">
        <v>15</v>
      </c>
      <c r="S20" s="44">
        <v>0</v>
      </c>
      <c r="T20" s="45">
        <v>59</v>
      </c>
      <c r="U20" s="45">
        <v>17</v>
      </c>
      <c r="V20" s="31">
        <v>202</v>
      </c>
      <c r="W20" s="31">
        <v>150</v>
      </c>
      <c r="Y20" t="s">
        <v>39</v>
      </c>
    </row>
    <row r="21" spans="1:26" ht="45" customHeight="1" x14ac:dyDescent="0.35">
      <c r="A21" s="31">
        <v>16</v>
      </c>
      <c r="B21" s="48" t="s">
        <v>51</v>
      </c>
      <c r="C21" s="33">
        <v>41.9</v>
      </c>
      <c r="D21" s="34">
        <f t="shared" si="3"/>
        <v>13.093749999999998</v>
      </c>
      <c r="E21" s="35">
        <v>81</v>
      </c>
      <c r="F21" s="36">
        <f t="shared" si="0"/>
        <v>33.939</v>
      </c>
      <c r="G21" s="37">
        <v>320</v>
      </c>
      <c r="H21" s="38">
        <v>40</v>
      </c>
      <c r="I21" s="39">
        <f t="shared" si="1"/>
        <v>13.84083044982699</v>
      </c>
      <c r="J21" s="63">
        <v>90</v>
      </c>
      <c r="K21" s="34">
        <f t="shared" si="2"/>
        <v>36</v>
      </c>
      <c r="L21" s="64">
        <v>289</v>
      </c>
      <c r="M21" s="41">
        <f>RANK(I21,I6:I23)</f>
        <v>15</v>
      </c>
      <c r="N21" s="42">
        <f t="shared" si="4"/>
        <v>3.9158999999999997</v>
      </c>
      <c r="O21" s="65" t="s">
        <v>52</v>
      </c>
      <c r="P21" s="44">
        <v>74</v>
      </c>
      <c r="Q21" s="44">
        <v>8</v>
      </c>
      <c r="R21" s="44">
        <v>41</v>
      </c>
      <c r="S21" s="44">
        <v>8</v>
      </c>
      <c r="T21" s="45">
        <v>60</v>
      </c>
      <c r="U21" s="45">
        <v>6</v>
      </c>
      <c r="V21" s="31">
        <v>320</v>
      </c>
      <c r="W21" s="31">
        <v>289</v>
      </c>
      <c r="Y21" t="s">
        <v>52</v>
      </c>
    </row>
    <row r="22" spans="1:26" s="58" customFormat="1" ht="45" customHeight="1" x14ac:dyDescent="0.35">
      <c r="A22" s="47">
        <v>17</v>
      </c>
      <c r="B22" s="48" t="s">
        <v>53</v>
      </c>
      <c r="C22" s="49">
        <v>19.36</v>
      </c>
      <c r="D22" s="36">
        <f t="shared" si="3"/>
        <v>18.438095238095237</v>
      </c>
      <c r="E22" s="50">
        <v>90</v>
      </c>
      <c r="F22" s="36">
        <f t="shared" si="0"/>
        <v>17.423999999999999</v>
      </c>
      <c r="G22" s="51">
        <v>105</v>
      </c>
      <c r="H22" s="52">
        <v>17.84</v>
      </c>
      <c r="I22" s="53">
        <f t="shared" si="1"/>
        <v>16.990476190476191</v>
      </c>
      <c r="J22" s="54">
        <v>91</v>
      </c>
      <c r="K22" s="36">
        <f t="shared" si="2"/>
        <v>16.234400000000001</v>
      </c>
      <c r="L22" s="51">
        <v>105</v>
      </c>
      <c r="M22" s="55">
        <f>RANK(I22,I6:I23)</f>
        <v>6</v>
      </c>
      <c r="N22" s="42">
        <f t="shared" si="4"/>
        <v>-2.2602399999999974</v>
      </c>
      <c r="O22" s="62" t="s">
        <v>39</v>
      </c>
      <c r="P22" s="44">
        <v>44</v>
      </c>
      <c r="Q22" s="44">
        <v>14</v>
      </c>
      <c r="R22" s="44">
        <v>9</v>
      </c>
      <c r="S22" s="44">
        <v>3</v>
      </c>
      <c r="T22" s="45">
        <v>52</v>
      </c>
      <c r="U22" s="45">
        <v>11</v>
      </c>
      <c r="V22" s="47">
        <v>105</v>
      </c>
      <c r="W22" s="47">
        <v>105</v>
      </c>
      <c r="X22" s="57"/>
      <c r="Y22" s="58" t="s">
        <v>22</v>
      </c>
      <c r="Z22" s="58" t="s">
        <v>39</v>
      </c>
    </row>
    <row r="23" spans="1:26" ht="45" customHeight="1" x14ac:dyDescent="0.35">
      <c r="A23" s="31">
        <v>18</v>
      </c>
      <c r="B23" s="48" t="s">
        <v>54</v>
      </c>
      <c r="C23" s="33">
        <v>18.2</v>
      </c>
      <c r="D23" s="34">
        <f t="shared" si="3"/>
        <v>12.816901408450704</v>
      </c>
      <c r="E23" s="35">
        <v>94</v>
      </c>
      <c r="F23" s="36">
        <f t="shared" si="0"/>
        <v>17.108000000000001</v>
      </c>
      <c r="G23" s="37">
        <v>142</v>
      </c>
      <c r="H23" s="38">
        <v>16.5</v>
      </c>
      <c r="I23" s="39">
        <f t="shared" si="1"/>
        <v>13.636363636363635</v>
      </c>
      <c r="J23" s="63">
        <v>91</v>
      </c>
      <c r="K23" s="34">
        <f t="shared" si="2"/>
        <v>15.015000000000001</v>
      </c>
      <c r="L23" s="37">
        <v>121</v>
      </c>
      <c r="M23" s="41">
        <f>RANK(I23,I6:I23)</f>
        <v>16</v>
      </c>
      <c r="N23" s="42">
        <f t="shared" si="4"/>
        <v>-3.9766999999999997</v>
      </c>
      <c r="O23" s="65" t="s">
        <v>55</v>
      </c>
      <c r="P23" s="44">
        <v>29</v>
      </c>
      <c r="Q23" s="44">
        <v>7</v>
      </c>
      <c r="R23" s="44">
        <v>13</v>
      </c>
      <c r="S23" s="44">
        <v>0</v>
      </c>
      <c r="T23" s="45">
        <v>32</v>
      </c>
      <c r="U23" s="45">
        <v>4</v>
      </c>
      <c r="V23" s="31">
        <v>142</v>
      </c>
      <c r="W23" s="31">
        <v>121</v>
      </c>
      <c r="Y23" t="s">
        <v>29</v>
      </c>
    </row>
    <row r="24" spans="1:26" ht="48.75" customHeight="1" x14ac:dyDescent="0.35">
      <c r="A24" s="31"/>
      <c r="B24" s="66" t="s">
        <v>56</v>
      </c>
      <c r="C24" s="67">
        <f>SUM(C6:C23)</f>
        <v>1231.9000000000001</v>
      </c>
      <c r="D24" s="34">
        <f t="shared" si="3"/>
        <v>16.508978826051997</v>
      </c>
      <c r="E24" s="35">
        <f>F24/C24*100</f>
        <v>92.991744459777593</v>
      </c>
      <c r="F24" s="36">
        <f>SUM(F6:F23)</f>
        <v>1145.5653000000002</v>
      </c>
      <c r="G24" s="68">
        <f>SUM(G6:G23)</f>
        <v>7462</v>
      </c>
      <c r="H24" s="39">
        <f>SUM(H6:H23)</f>
        <v>1206.8399999999999</v>
      </c>
      <c r="I24" s="39">
        <f t="shared" si="1"/>
        <v>16.56836902800659</v>
      </c>
      <c r="J24" s="40">
        <f>K24/H24*100</f>
        <v>92.486298266547379</v>
      </c>
      <c r="K24" s="34">
        <f>SUM(K6:K23)</f>
        <v>1116.1616420000003</v>
      </c>
      <c r="L24" s="69">
        <f>SUM(L6:L23)</f>
        <v>7284</v>
      </c>
      <c r="M24" s="31"/>
      <c r="N24" s="42">
        <f t="shared" si="4"/>
        <v>-55.866950199999906</v>
      </c>
      <c r="O24" s="43"/>
      <c r="P24" s="44">
        <f t="shared" ref="P24:U24" si="5">SUM(P6:P23)</f>
        <v>2773</v>
      </c>
      <c r="Q24" s="44">
        <f t="shared" si="5"/>
        <v>391</v>
      </c>
      <c r="R24" s="44">
        <f t="shared" si="5"/>
        <v>1039</v>
      </c>
      <c r="S24" s="44">
        <f t="shared" si="5"/>
        <v>102</v>
      </c>
      <c r="T24" s="44">
        <f t="shared" si="5"/>
        <v>3222</v>
      </c>
      <c r="U24" s="44">
        <f t="shared" si="5"/>
        <v>460</v>
      </c>
      <c r="V24" s="31">
        <f>SUM(V6:V23)</f>
        <v>7462</v>
      </c>
      <c r="W24" s="31">
        <f>SUM(W6:W23)</f>
        <v>7284</v>
      </c>
      <c r="Y24" t="s">
        <v>57</v>
      </c>
    </row>
    <row r="25" spans="1:26" ht="29.25" customHeight="1" x14ac:dyDescent="0.35">
      <c r="A25" s="31"/>
      <c r="B25" s="70" t="s">
        <v>58</v>
      </c>
      <c r="C25" s="67">
        <v>203.1</v>
      </c>
      <c r="D25" s="71">
        <f t="shared" si="3"/>
        <v>12.741530740276035</v>
      </c>
      <c r="E25" s="72"/>
      <c r="F25" s="72"/>
      <c r="G25" s="72"/>
      <c r="H25" s="73">
        <v>173.4</v>
      </c>
      <c r="I25" s="73">
        <f t="shared" si="1"/>
        <v>15.025996533795494</v>
      </c>
      <c r="J25" s="74"/>
      <c r="K25" s="74"/>
      <c r="L25" s="74"/>
      <c r="M25" s="75"/>
      <c r="N25" s="75"/>
      <c r="O25" s="75"/>
      <c r="P25" s="75"/>
      <c r="Q25" s="75"/>
      <c r="R25" s="75"/>
      <c r="S25" s="75"/>
      <c r="T25" s="76"/>
      <c r="U25" s="76"/>
      <c r="V25" s="77">
        <f>[1]КФХ!F33</f>
        <v>1594</v>
      </c>
      <c r="W25" s="31">
        <f>[1]КФХ!I33</f>
        <v>1154</v>
      </c>
      <c r="Y25" t="s">
        <v>59</v>
      </c>
    </row>
    <row r="26" spans="1:26" ht="33.75" customHeight="1" x14ac:dyDescent="0.35">
      <c r="A26" s="31"/>
      <c r="B26" s="78" t="s">
        <v>60</v>
      </c>
      <c r="C26" s="67">
        <f>SUM(C24:C25)</f>
        <v>1435</v>
      </c>
      <c r="D26" s="34">
        <f t="shared" si="3"/>
        <v>15.8458480565371</v>
      </c>
      <c r="E26" s="72"/>
      <c r="F26" s="72"/>
      <c r="G26" s="72"/>
      <c r="H26" s="39">
        <f>SUM(H24:H25)</f>
        <v>1380.24</v>
      </c>
      <c r="I26" s="39">
        <f t="shared" si="1"/>
        <v>16.357430670775067</v>
      </c>
      <c r="J26" s="74"/>
      <c r="K26" s="74"/>
      <c r="L26" s="74"/>
      <c r="M26" s="75"/>
      <c r="N26" s="75"/>
      <c r="O26" s="75"/>
      <c r="P26" s="75"/>
      <c r="Q26" s="75"/>
      <c r="R26" s="75"/>
      <c r="S26" s="75"/>
      <c r="T26" s="76"/>
      <c r="U26" s="76"/>
      <c r="V26" s="31">
        <f>SUM(V24:V25)</f>
        <v>9056</v>
      </c>
      <c r="W26" s="31">
        <f>SUM(W24:W25)</f>
        <v>8438</v>
      </c>
      <c r="Y26" t="s">
        <v>61</v>
      </c>
    </row>
    <row r="27" spans="1:26" x14ac:dyDescent="0.35">
      <c r="K27" s="74"/>
      <c r="L27" s="74"/>
      <c r="M27" s="75"/>
      <c r="N27" s="75"/>
      <c r="O27" s="75"/>
      <c r="P27" s="75"/>
      <c r="Q27" s="75"/>
      <c r="R27" s="75"/>
      <c r="S27" s="75"/>
      <c r="T27" s="76"/>
      <c r="U27" s="76"/>
      <c r="V27" s="31">
        <v>2612</v>
      </c>
      <c r="W27" s="31">
        <v>2143</v>
      </c>
      <c r="Y27" t="s">
        <v>62</v>
      </c>
    </row>
    <row r="28" spans="1:26" x14ac:dyDescent="0.35">
      <c r="V28" s="31">
        <f>SUM(V26:V27)</f>
        <v>11668</v>
      </c>
      <c r="W28" s="31">
        <f>SUM(W26:W27)</f>
        <v>10581</v>
      </c>
      <c r="Y28" t="s">
        <v>63</v>
      </c>
    </row>
  </sheetData>
  <mergeCells count="23">
    <mergeCell ref="L4:L5"/>
    <mergeCell ref="P4:Q4"/>
    <mergeCell ref="R4:S4"/>
    <mergeCell ref="T3:U4"/>
    <mergeCell ref="V3:W3"/>
    <mergeCell ref="C4:C5"/>
    <mergeCell ref="D4:D5"/>
    <mergeCell ref="E4:E5"/>
    <mergeCell ref="F4:F5"/>
    <mergeCell ref="G4:G5"/>
    <mergeCell ref="H4:H5"/>
    <mergeCell ref="I4:I5"/>
    <mergeCell ref="J4:J5"/>
    <mergeCell ref="B1:R1"/>
    <mergeCell ref="A3:A5"/>
    <mergeCell ref="B3:B5"/>
    <mergeCell ref="C3:G3"/>
    <mergeCell ref="H3:L3"/>
    <mergeCell ref="M3:M5"/>
    <mergeCell ref="N3:N5"/>
    <mergeCell ref="O3:O5"/>
    <mergeCell ref="P3:S3"/>
    <mergeCell ref="K4:K5"/>
  </mergeCells>
  <pageMargins left="0.43307086614173229" right="0.23622047244094491" top="0.74803149606299213" bottom="0.74803149606299213" header="0.31496062992125984" footer="0.31496062992125984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2015-06-01T05:05:01Z</dcterms:created>
  <dcterms:modified xsi:type="dcterms:W3CDTF">2015-06-01T05:05:53Z</dcterms:modified>
</cp:coreProperties>
</file>